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1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2" i="1" l="1"/>
  <c r="J160" i="1"/>
  <c r="I160" i="1"/>
  <c r="H160" i="1"/>
  <c r="G160" i="1"/>
  <c r="F163" i="1"/>
  <c r="F144" i="1"/>
  <c r="F125" i="1"/>
  <c r="J102" i="1"/>
  <c r="I102" i="1"/>
  <c r="H102" i="1"/>
  <c r="G102" i="1"/>
  <c r="F106" i="1"/>
  <c r="F87" i="1"/>
  <c r="F69" i="1"/>
  <c r="J65" i="1"/>
  <c r="I65" i="1"/>
  <c r="H65" i="1"/>
  <c r="G65" i="1"/>
  <c r="F50" i="1"/>
  <c r="F31" i="1"/>
  <c r="J9" i="1"/>
  <c r="I9" i="1"/>
  <c r="H9" i="1"/>
  <c r="G9" i="1"/>
  <c r="F12" i="1"/>
  <c r="G125" i="1" l="1"/>
  <c r="H125" i="1"/>
  <c r="I125" i="1"/>
  <c r="J125" i="1"/>
  <c r="G106" i="1"/>
  <c r="H106" i="1"/>
  <c r="I106" i="1"/>
  <c r="J106" i="1"/>
  <c r="G69" i="1"/>
  <c r="H69" i="1"/>
  <c r="I69" i="1"/>
  <c r="J69" i="1"/>
  <c r="G31" i="1"/>
  <c r="H31" i="1"/>
  <c r="I31" i="1"/>
  <c r="J31" i="1"/>
  <c r="G12" i="1"/>
  <c r="H12" i="1"/>
  <c r="I12" i="1"/>
  <c r="J12" i="1"/>
  <c r="L12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J193" i="1" s="1"/>
  <c r="I182" i="1"/>
  <c r="I193" i="1" s="1"/>
  <c r="H182" i="1"/>
  <c r="H193" i="1" s="1"/>
  <c r="G182" i="1"/>
  <c r="G193" i="1" s="1"/>
  <c r="F193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74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55" i="1"/>
  <c r="B136" i="1"/>
  <c r="A136" i="1"/>
  <c r="L135" i="1"/>
  <c r="J135" i="1"/>
  <c r="J136" i="1" s="1"/>
  <c r="I135" i="1"/>
  <c r="H135" i="1"/>
  <c r="H136" i="1" s="1"/>
  <c r="G135" i="1"/>
  <c r="G136" i="1" s="1"/>
  <c r="F135" i="1"/>
  <c r="F136" i="1" s="1"/>
  <c r="B126" i="1"/>
  <c r="A126" i="1"/>
  <c r="L125" i="1"/>
  <c r="L136" i="1" s="1"/>
  <c r="I136" i="1"/>
  <c r="B117" i="1"/>
  <c r="A117" i="1"/>
  <c r="L116" i="1"/>
  <c r="J116" i="1"/>
  <c r="I116" i="1"/>
  <c r="H116" i="1"/>
  <c r="H117" i="1" s="1"/>
  <c r="G116" i="1"/>
  <c r="G117" i="1" s="1"/>
  <c r="F116" i="1"/>
  <c r="F117" i="1" s="1"/>
  <c r="B107" i="1"/>
  <c r="A107" i="1"/>
  <c r="L106" i="1"/>
  <c r="L117" i="1" s="1"/>
  <c r="J117" i="1"/>
  <c r="I117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98" i="1"/>
  <c r="B80" i="1"/>
  <c r="A80" i="1"/>
  <c r="L79" i="1"/>
  <c r="J79" i="1"/>
  <c r="I79" i="1"/>
  <c r="H79" i="1"/>
  <c r="G79" i="1"/>
  <c r="F79" i="1"/>
  <c r="B70" i="1"/>
  <c r="A70" i="1"/>
  <c r="L69" i="1"/>
  <c r="L80" i="1" s="1"/>
  <c r="J80" i="1"/>
  <c r="I80" i="1"/>
  <c r="H80" i="1"/>
  <c r="G80" i="1"/>
  <c r="F80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61" i="1"/>
  <c r="B42" i="1"/>
  <c r="A42" i="1"/>
  <c r="L41" i="1"/>
  <c r="J41" i="1"/>
  <c r="I41" i="1"/>
  <c r="H41" i="1"/>
  <c r="G41" i="1"/>
  <c r="F41" i="1"/>
  <c r="B32" i="1"/>
  <c r="A32" i="1"/>
  <c r="L31" i="1"/>
  <c r="L42" i="1" s="1"/>
  <c r="J42" i="1"/>
  <c r="I42" i="1"/>
  <c r="B23" i="1"/>
  <c r="A23" i="1"/>
  <c r="L22" i="1"/>
  <c r="J22" i="1"/>
  <c r="I22" i="1"/>
  <c r="H22" i="1"/>
  <c r="H23" i="1" s="1"/>
  <c r="G22" i="1"/>
  <c r="F22" i="1"/>
  <c r="B13" i="1"/>
  <c r="A13" i="1"/>
  <c r="L23" i="1"/>
  <c r="J23" i="1"/>
  <c r="I23" i="1"/>
  <c r="G23" i="1"/>
  <c r="F23" i="1"/>
  <c r="H42" i="1" l="1"/>
  <c r="H194" i="1" s="1"/>
  <c r="F42" i="1"/>
  <c r="F194" i="1" s="1"/>
  <c r="L193" i="1"/>
  <c r="L194" i="1" s="1"/>
  <c r="G42" i="1"/>
  <c r="G194" i="1" s="1"/>
  <c r="I194" i="1"/>
  <c r="J194" i="1"/>
</calcChain>
</file>

<file path=xl/sharedStrings.xml><?xml version="1.0" encoding="utf-8"?>
<sst xmlns="http://schemas.openxmlformats.org/spreadsheetml/2006/main" count="303" uniqueCount="110">
  <si>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</si>
  <si>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</si>
  <si>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</si>
  <si>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</si>
  <si>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</si>
  <si>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</si>
  <si>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</si>
  <si>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</si>
  <si>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</si>
  <si>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</si>
  <si>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</si>
  <si>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</si>
  <si>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</si>
  <si>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</si>
  <si>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</si>
  <si>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</si>
  <si>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</si>
  <si>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</si>
  <si>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</si>
  <si>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</si>
  <si>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</si>
  <si>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</si>
  <si>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</si>
  <si>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</si>
  <si>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</si>
  <si>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</si>
  <si>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</si>
  <si>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</si>
  <si>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</si>
  <si>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</si>
  <si>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</si>
  <si>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</si>
  <si>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</si>
  <si>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</si>
  <si>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</si>
  <si>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</si>
  <si>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</si>
  <si>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</si>
  <si>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200/10</t>
  </si>
  <si>
    <t>1024/1983</t>
  </si>
  <si>
    <t>Чай с лимоном</t>
  </si>
  <si>
    <t>Хлеб ржаной</t>
  </si>
  <si>
    <t>ТТК</t>
  </si>
  <si>
    <t>ГОСТ</t>
  </si>
  <si>
    <t>Чай с сахаром</t>
  </si>
  <si>
    <t>Макароны с сыром</t>
  </si>
  <si>
    <t>1009/1983</t>
  </si>
  <si>
    <t>Макароны отварные</t>
  </si>
  <si>
    <t>Капуста по-домашнему с фаршем</t>
  </si>
  <si>
    <t>Согласовал:</t>
  </si>
  <si>
    <t>бутерброд с маслом</t>
  </si>
  <si>
    <t>МБОУ СШ №7 г. Ярцева</t>
  </si>
  <si>
    <t>директор МБОУ СШ №7</t>
  </si>
  <si>
    <t>Какао с молоком</t>
  </si>
  <si>
    <t>Жаркое по домашнему</t>
  </si>
  <si>
    <t>гуляш</t>
  </si>
  <si>
    <t>каша гречневая</t>
  </si>
  <si>
    <t>Чай с сахором</t>
  </si>
  <si>
    <t>каша молочная рисовая</t>
  </si>
  <si>
    <t>кофейный напиток</t>
  </si>
  <si>
    <t>200 / 10</t>
  </si>
  <si>
    <t>116\2022</t>
  </si>
  <si>
    <t>264\2022</t>
  </si>
  <si>
    <t>11\2022</t>
  </si>
  <si>
    <t>бутерброд с сыром и маслом</t>
  </si>
  <si>
    <t>30\10\60</t>
  </si>
  <si>
    <t>А.В. Ильющенкова</t>
  </si>
  <si>
    <t>овощи</t>
  </si>
  <si>
    <t>пожарка курин.филе</t>
  </si>
  <si>
    <t>чай с лимоном</t>
  </si>
  <si>
    <t>рис отварной</t>
  </si>
  <si>
    <t>262\2022</t>
  </si>
  <si>
    <t>203\2022</t>
  </si>
  <si>
    <t>54-5з</t>
  </si>
  <si>
    <t>200\10\7</t>
  </si>
  <si>
    <t>чай с сахаром</t>
  </si>
  <si>
    <t>овощи в нарезке</t>
  </si>
  <si>
    <t>котлета рыбная</t>
  </si>
  <si>
    <t>200\10</t>
  </si>
  <si>
    <t>161\2022</t>
  </si>
  <si>
    <t>261\2022</t>
  </si>
  <si>
    <t>210\2022</t>
  </si>
  <si>
    <t>54-3з</t>
  </si>
  <si>
    <t>150/20\5</t>
  </si>
  <si>
    <t>204\2017</t>
  </si>
  <si>
    <t>60\10</t>
  </si>
  <si>
    <t>10\2022</t>
  </si>
  <si>
    <t>54-2з</t>
  </si>
  <si>
    <t>259\2017</t>
  </si>
  <si>
    <t>54-7з</t>
  </si>
  <si>
    <t>каша молочная, Дружба</t>
  </si>
  <si>
    <t>бутерброд с сыром и сливочным маслом</t>
  </si>
  <si>
    <t>119\2022</t>
  </si>
  <si>
    <t>11,10\2022</t>
  </si>
  <si>
    <t>54-6з</t>
  </si>
  <si>
    <t>Плов из филе птицы</t>
  </si>
  <si>
    <t>199\2022</t>
  </si>
  <si>
    <t>182\2022</t>
  </si>
  <si>
    <t>137\2022</t>
  </si>
  <si>
    <t>20\10</t>
  </si>
  <si>
    <t>50\50</t>
  </si>
  <si>
    <t>260\2017</t>
  </si>
  <si>
    <t>114\2022</t>
  </si>
  <si>
    <r>
      <t>Биточки мясные</t>
    </r>
    <r>
      <rPr>
        <sz val="10"/>
        <color rgb="FFFF0000"/>
        <rFont val="Arial"/>
        <family val="2"/>
        <charset val="204"/>
      </rPr>
      <t xml:space="preserve"> </t>
    </r>
  </si>
  <si>
    <t>-</t>
  </si>
  <si>
    <t>овощи (огурец)</t>
  </si>
  <si>
    <t>картофель тушеный с овощами</t>
  </si>
  <si>
    <t>овощи в нарезке (огурец)</t>
  </si>
  <si>
    <t>овощи в нарезке (помидор)</t>
  </si>
  <si>
    <t>овощи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</si>
</sst>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2" xfId="0" applyFont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17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zoomScaleNormal="100" zoomScaleSheetLayoutView="9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5546875" style="2" customWidth="1"/>
    <col min="7" max="7" width="10.66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51</v>
      </c>
      <c r="D1" s="78"/>
      <c r="E1" s="78"/>
      <c r="F1" s="3" t="s">
        <v>49</v>
      </c>
      <c r="G1" s="2" t="s">
        <v>16</v>
      </c>
      <c r="H1" s="79" t="s">
        <v>52</v>
      </c>
      <c r="I1" s="79"/>
      <c r="J1" s="79"/>
      <c r="K1" s="79"/>
    </row>
    <row r="2" spans="1:12" ht="17.399999999999999" x14ac:dyDescent="0.25">
      <c r="A2" s="4" t="s">
        <v>6</v>
      </c>
      <c r="C2" s="2"/>
      <c r="G2" s="2" t="s">
        <v>17</v>
      </c>
      <c r="H2" s="79" t="s">
        <v>66</v>
      </c>
      <c r="I2" s="79"/>
      <c r="J2" s="79"/>
      <c r="K2" s="79"/>
    </row>
    <row r="3" spans="1:12" ht="17.25" customHeight="1" x14ac:dyDescent="0.25">
      <c r="A3" s="5" t="s">
        <v>8</v>
      </c>
      <c r="C3" s="2"/>
      <c r="D3" s="5"/>
      <c r="E3" s="6" t="s">
        <v>9</v>
      </c>
      <c r="G3" s="2" t="s">
        <v>18</v>
      </c>
      <c r="H3" s="7">
        <v>13</v>
      </c>
      <c r="I3" s="7">
        <v>2</v>
      </c>
      <c r="J3" s="8">
        <v>2024</v>
      </c>
      <c r="K3" s="9"/>
    </row>
    <row r="4" spans="1:12" x14ac:dyDescent="0.25">
      <c r="C4" s="2"/>
      <c r="D4" s="5"/>
      <c r="H4" s="10" t="s">
        <v>35</v>
      </c>
      <c r="I4" s="10" t="s">
        <v>36</v>
      </c>
      <c r="J4" s="10" t="s">
        <v>37</v>
      </c>
    </row>
    <row r="5" spans="1:12" ht="31.2" thickBot="1" x14ac:dyDescent="0.3">
      <c r="A5" s="11" t="s">
        <v>14</v>
      </c>
      <c r="B5" s="12" t="s">
        <v>15</v>
      </c>
      <c r="C5" s="12" t="s">
        <v>0</v>
      </c>
      <c r="D5" s="12" t="s">
        <v>13</v>
      </c>
      <c r="E5" s="12" t="s">
        <v>12</v>
      </c>
      <c r="F5" s="12" t="s">
        <v>33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34</v>
      </c>
    </row>
    <row r="6" spans="1:12" ht="14.4" x14ac:dyDescent="0.3">
      <c r="A6" s="14">
        <v>1</v>
      </c>
      <c r="B6" s="15">
        <v>1</v>
      </c>
      <c r="C6" s="16" t="s">
        <v>19</v>
      </c>
      <c r="D6" s="54" t="s">
        <v>20</v>
      </c>
      <c r="E6" s="57" t="s">
        <v>58</v>
      </c>
      <c r="F6" s="59" t="s">
        <v>60</v>
      </c>
      <c r="G6" s="61">
        <v>8.1199999999999992</v>
      </c>
      <c r="H6" s="61">
        <v>9.3800000000000008</v>
      </c>
      <c r="I6" s="63">
        <v>41.62</v>
      </c>
      <c r="J6" s="61">
        <v>266</v>
      </c>
      <c r="K6" s="20" t="s">
        <v>61</v>
      </c>
      <c r="L6" s="63">
        <v>28.72</v>
      </c>
    </row>
    <row r="7" spans="1:12" ht="15" thickBot="1" x14ac:dyDescent="0.35">
      <c r="A7" s="21"/>
      <c r="B7" s="22"/>
      <c r="C7" s="23"/>
      <c r="D7" s="55" t="s">
        <v>21</v>
      </c>
      <c r="E7" s="58" t="s">
        <v>59</v>
      </c>
      <c r="F7" s="60">
        <v>200</v>
      </c>
      <c r="G7" s="62">
        <v>3.16</v>
      </c>
      <c r="H7" s="62">
        <v>2.68</v>
      </c>
      <c r="I7" s="64">
        <v>15.94</v>
      </c>
      <c r="J7" s="62">
        <v>100</v>
      </c>
      <c r="K7" s="27" t="s">
        <v>62</v>
      </c>
      <c r="L7" s="64">
        <v>13.46</v>
      </c>
    </row>
    <row r="8" spans="1:12" ht="15" thickBot="1" x14ac:dyDescent="0.35">
      <c r="A8" s="21"/>
      <c r="B8" s="22"/>
      <c r="C8" s="23"/>
      <c r="D8" s="55" t="s">
        <v>22</v>
      </c>
      <c r="E8" s="58"/>
      <c r="F8" s="60"/>
      <c r="G8" s="62"/>
      <c r="H8" s="62"/>
      <c r="I8" s="64"/>
      <c r="J8" s="62"/>
      <c r="K8" s="20"/>
      <c r="L8" s="64"/>
    </row>
    <row r="9" spans="1:12" ht="14.4" x14ac:dyDescent="0.3">
      <c r="A9" s="21"/>
      <c r="B9" s="22"/>
      <c r="C9" s="23"/>
      <c r="D9" s="56" t="s">
        <v>25</v>
      </c>
      <c r="E9" s="58" t="s">
        <v>64</v>
      </c>
      <c r="F9" s="60" t="s">
        <v>65</v>
      </c>
      <c r="G9" s="65">
        <f>6.96+0.08+4.74</f>
        <v>11.780000000000001</v>
      </c>
      <c r="H9" s="62">
        <f>8.85+7.25+0.6</f>
        <v>16.700000000000003</v>
      </c>
      <c r="I9" s="64">
        <f>0+0.13+28.98</f>
        <v>29.11</v>
      </c>
      <c r="J9" s="62">
        <f>108+66+139.38</f>
        <v>313.38</v>
      </c>
      <c r="K9" s="20" t="s">
        <v>63</v>
      </c>
      <c r="L9" s="64">
        <v>35.14</v>
      </c>
    </row>
    <row r="10" spans="1:12" ht="14.4" x14ac:dyDescent="0.3">
      <c r="A10" s="21"/>
      <c r="B10" s="22"/>
      <c r="C10" s="23"/>
      <c r="D10" s="29" t="s">
        <v>23</v>
      </c>
      <c r="E10" s="25"/>
      <c r="F10" s="26"/>
      <c r="G10" s="26"/>
      <c r="H10" s="26"/>
      <c r="I10" s="26"/>
      <c r="J10" s="26"/>
      <c r="K10" s="27"/>
      <c r="L10" s="26"/>
    </row>
    <row r="11" spans="1:12" ht="14.4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4.4" x14ac:dyDescent="0.3">
      <c r="A12" s="30"/>
      <c r="B12" s="31"/>
      <c r="C12" s="32"/>
      <c r="D12" s="33" t="s">
        <v>32</v>
      </c>
      <c r="E12" s="34"/>
      <c r="F12" s="35">
        <f>200+10+200+30+10+60</f>
        <v>510</v>
      </c>
      <c r="G12" s="35">
        <f>SUM(G6:G11)</f>
        <v>23.060000000000002</v>
      </c>
      <c r="H12" s="35">
        <f>SUM(H6:H11)</f>
        <v>28.760000000000005</v>
      </c>
      <c r="I12" s="35">
        <f>SUM(I6:I11)</f>
        <v>86.669999999999987</v>
      </c>
      <c r="J12" s="35">
        <f>SUM(J6:J11)</f>
        <v>679.38</v>
      </c>
      <c r="K12" s="35"/>
      <c r="L12" s="35">
        <f>SUM(L6:L11)</f>
        <v>77.319999999999993</v>
      </c>
    </row>
    <row r="13" spans="1:12" ht="14.4" x14ac:dyDescent="0.3">
      <c r="A13" s="36">
        <f>A6</f>
        <v>1</v>
      </c>
      <c r="B13" s="37">
        <f>B6</f>
        <v>1</v>
      </c>
      <c r="C13" s="38" t="s">
        <v>24</v>
      </c>
      <c r="D13" s="28" t="s">
        <v>25</v>
      </c>
      <c r="E13" s="25"/>
      <c r="F13" s="26"/>
      <c r="G13" s="26"/>
      <c r="H13" s="26"/>
      <c r="I13" s="26"/>
      <c r="J13" s="26"/>
      <c r="K13" s="27"/>
      <c r="L13" s="26"/>
    </row>
    <row r="14" spans="1:12" ht="14.4" x14ac:dyDescent="0.3">
      <c r="A14" s="21"/>
      <c r="B14" s="22"/>
      <c r="C14" s="23"/>
      <c r="D14" s="28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4.4" x14ac:dyDescent="0.3">
      <c r="A15" s="21"/>
      <c r="B15" s="22"/>
      <c r="C15" s="23"/>
      <c r="D15" s="28" t="s">
        <v>27</v>
      </c>
      <c r="E15" s="25"/>
      <c r="F15" s="26"/>
      <c r="G15" s="26"/>
      <c r="H15" s="26"/>
      <c r="I15" s="26"/>
      <c r="J15" s="26"/>
      <c r="K15" s="27"/>
      <c r="L15" s="26"/>
    </row>
    <row r="16" spans="1:12" ht="14.4" x14ac:dyDescent="0.3">
      <c r="A16" s="21"/>
      <c r="B16" s="22"/>
      <c r="C16" s="23"/>
      <c r="D16" s="28" t="s">
        <v>28</v>
      </c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21"/>
      <c r="B17" s="22"/>
      <c r="C17" s="23"/>
      <c r="D17" s="28" t="s">
        <v>29</v>
      </c>
      <c r="E17" s="25"/>
      <c r="F17" s="26"/>
      <c r="G17" s="26"/>
      <c r="H17" s="26"/>
      <c r="I17" s="26"/>
      <c r="J17" s="26"/>
      <c r="K17" s="27"/>
      <c r="L17" s="26"/>
    </row>
    <row r="18" spans="1:12" ht="14.4" x14ac:dyDescent="0.3">
      <c r="A18" s="21"/>
      <c r="B18" s="22"/>
      <c r="C18" s="23"/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4.4" x14ac:dyDescent="0.3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4.4" x14ac:dyDescent="0.3">
      <c r="A20" s="21"/>
      <c r="B20" s="22"/>
      <c r="C20" s="23"/>
      <c r="D20" s="24"/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30"/>
      <c r="B22" s="31"/>
      <c r="C22" s="32"/>
      <c r="D22" s="33" t="s">
        <v>32</v>
      </c>
      <c r="E22" s="34"/>
      <c r="F22" s="35">
        <f>SUM(F13:F21)</f>
        <v>0</v>
      </c>
      <c r="G22" s="35">
        <f t="shared" ref="G22:J22" si="0">SUM(G13:G21)</f>
        <v>0</v>
      </c>
      <c r="H22" s="35">
        <f t="shared" si="0"/>
        <v>0</v>
      </c>
      <c r="I22" s="35">
        <f t="shared" si="0"/>
        <v>0</v>
      </c>
      <c r="J22" s="35">
        <f t="shared" si="0"/>
        <v>0</v>
      </c>
      <c r="K22" s="39"/>
      <c r="L22" s="35">
        <f t="shared" ref="L22" si="1">SUM(L13:L21)</f>
        <v>0</v>
      </c>
    </row>
    <row r="23" spans="1:12" ht="15" thickBot="1" x14ac:dyDescent="0.3">
      <c r="A23" s="40">
        <f>A6</f>
        <v>1</v>
      </c>
      <c r="B23" s="41">
        <f>B6</f>
        <v>1</v>
      </c>
      <c r="C23" s="80" t="s">
        <v>4</v>
      </c>
      <c r="D23" s="81"/>
      <c r="E23" s="42"/>
      <c r="F23" s="43">
        <f>F12+F22</f>
        <v>510</v>
      </c>
      <c r="G23" s="43">
        <f t="shared" ref="G23:J23" si="2">G12+G22</f>
        <v>23.060000000000002</v>
      </c>
      <c r="H23" s="43">
        <f t="shared" si="2"/>
        <v>28.760000000000005</v>
      </c>
      <c r="I23" s="43">
        <f t="shared" si="2"/>
        <v>86.669999999999987</v>
      </c>
      <c r="J23" s="43">
        <f t="shared" si="2"/>
        <v>679.38</v>
      </c>
      <c r="K23" s="43"/>
      <c r="L23" s="43">
        <f t="shared" ref="L23" si="3">L12+L22</f>
        <v>77.319999999999993</v>
      </c>
    </row>
    <row r="24" spans="1:12" ht="14.4" x14ac:dyDescent="0.3">
      <c r="A24" s="44">
        <v>1</v>
      </c>
      <c r="B24" s="22">
        <v>2</v>
      </c>
      <c r="C24" s="16" t="s">
        <v>19</v>
      </c>
      <c r="D24" s="54" t="s">
        <v>20</v>
      </c>
      <c r="E24" s="57" t="s">
        <v>68</v>
      </c>
      <c r="F24" s="59">
        <v>90</v>
      </c>
      <c r="G24" s="61">
        <v>23.3</v>
      </c>
      <c r="H24" s="61">
        <v>7.8</v>
      </c>
      <c r="I24" s="63">
        <v>3.5</v>
      </c>
      <c r="J24" s="61">
        <v>177</v>
      </c>
      <c r="K24" s="20" t="s">
        <v>42</v>
      </c>
      <c r="L24" s="19">
        <v>45.68</v>
      </c>
    </row>
    <row r="25" spans="1:12" ht="14.4" x14ac:dyDescent="0.3">
      <c r="A25" s="44"/>
      <c r="B25" s="22"/>
      <c r="C25" s="23"/>
      <c r="D25" s="55" t="s">
        <v>21</v>
      </c>
      <c r="E25" s="58" t="s">
        <v>69</v>
      </c>
      <c r="F25" s="60" t="s">
        <v>74</v>
      </c>
      <c r="G25" s="62">
        <v>0.13</v>
      </c>
      <c r="H25" s="62">
        <v>0.02</v>
      </c>
      <c r="I25" s="64">
        <v>15.2</v>
      </c>
      <c r="J25" s="62">
        <v>62</v>
      </c>
      <c r="K25" s="27" t="s">
        <v>71</v>
      </c>
      <c r="L25" s="26">
        <v>6.47</v>
      </c>
    </row>
    <row r="26" spans="1:12" ht="15" thickBot="1" x14ac:dyDescent="0.35">
      <c r="A26" s="44"/>
      <c r="B26" s="22"/>
      <c r="C26" s="23"/>
      <c r="D26" s="55" t="s">
        <v>22</v>
      </c>
      <c r="E26" s="58" t="s">
        <v>22</v>
      </c>
      <c r="F26" s="60">
        <v>40</v>
      </c>
      <c r="G26" s="62">
        <v>2.2400000000000002</v>
      </c>
      <c r="H26" s="62">
        <v>0.44</v>
      </c>
      <c r="I26" s="64">
        <v>19.760000000000002</v>
      </c>
      <c r="J26" s="62">
        <v>91.96</v>
      </c>
      <c r="K26" s="27" t="s">
        <v>46</v>
      </c>
      <c r="L26" s="26">
        <v>2.56</v>
      </c>
    </row>
    <row r="27" spans="1:12" ht="14.4" x14ac:dyDescent="0.3">
      <c r="A27" s="44"/>
      <c r="B27" s="22"/>
      <c r="C27" s="23"/>
      <c r="D27" s="66" t="s">
        <v>28</v>
      </c>
      <c r="E27" s="58" t="s">
        <v>70</v>
      </c>
      <c r="F27" s="60">
        <v>150</v>
      </c>
      <c r="G27" s="62">
        <v>3.65</v>
      </c>
      <c r="H27" s="62">
        <v>5.37</v>
      </c>
      <c r="I27" s="64">
        <v>36.69</v>
      </c>
      <c r="J27" s="62">
        <v>208.5</v>
      </c>
      <c r="K27" s="20" t="s">
        <v>72</v>
      </c>
      <c r="L27" s="26">
        <v>11.46</v>
      </c>
    </row>
    <row r="28" spans="1:12" ht="15" thickBot="1" x14ac:dyDescent="0.35">
      <c r="A28" s="44"/>
      <c r="B28" s="22"/>
      <c r="C28" s="23"/>
      <c r="D28" s="66" t="s">
        <v>67</v>
      </c>
      <c r="E28" s="67" t="s">
        <v>105</v>
      </c>
      <c r="F28" s="68">
        <v>60</v>
      </c>
      <c r="G28" s="69">
        <v>0.6</v>
      </c>
      <c r="H28" s="69">
        <v>3.1</v>
      </c>
      <c r="I28" s="70">
        <v>1.8</v>
      </c>
      <c r="J28" s="69">
        <v>37.6</v>
      </c>
      <c r="K28" s="27" t="s">
        <v>73</v>
      </c>
      <c r="L28" s="26">
        <v>11.15</v>
      </c>
    </row>
    <row r="29" spans="1:12" ht="14.4" x14ac:dyDescent="0.3">
      <c r="A29" s="44"/>
      <c r="B29" s="22"/>
      <c r="C29" s="23"/>
      <c r="D29" s="28" t="s">
        <v>23</v>
      </c>
      <c r="E29" s="25"/>
      <c r="F29" s="26"/>
      <c r="G29" s="26"/>
      <c r="H29" s="26"/>
      <c r="I29" s="26"/>
      <c r="J29" s="26"/>
      <c r="K29" s="27"/>
      <c r="L29" s="26"/>
    </row>
    <row r="30" spans="1:12" ht="14.4" x14ac:dyDescent="0.3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4.4" x14ac:dyDescent="0.3">
      <c r="A31" s="45"/>
      <c r="B31" s="31"/>
      <c r="C31" s="32"/>
      <c r="D31" s="33" t="s">
        <v>32</v>
      </c>
      <c r="E31" s="34"/>
      <c r="F31" s="35">
        <f>90+200+10+7+40+150+60</f>
        <v>557</v>
      </c>
      <c r="G31" s="35">
        <f t="shared" ref="G31:J31" si="4">SUM(G24:G30)</f>
        <v>29.92</v>
      </c>
      <c r="H31" s="35">
        <f t="shared" si="4"/>
        <v>16.73</v>
      </c>
      <c r="I31" s="35">
        <f t="shared" si="4"/>
        <v>76.95</v>
      </c>
      <c r="J31" s="35">
        <f t="shared" si="4"/>
        <v>577.06000000000006</v>
      </c>
      <c r="K31" s="35"/>
      <c r="L31" s="35">
        <f t="shared" ref="L31" si="5">SUM(L24:L30)</f>
        <v>77.320000000000007</v>
      </c>
    </row>
    <row r="32" spans="1:12" ht="14.4" x14ac:dyDescent="0.3">
      <c r="A32" s="37">
        <f>A24</f>
        <v>1</v>
      </c>
      <c r="B32" s="37">
        <f>B24</f>
        <v>2</v>
      </c>
      <c r="C32" s="38" t="s">
        <v>24</v>
      </c>
      <c r="D32" s="28" t="s">
        <v>25</v>
      </c>
      <c r="E32" s="25"/>
      <c r="F32" s="26"/>
      <c r="G32" s="26"/>
      <c r="H32" s="26"/>
      <c r="I32" s="26"/>
      <c r="J32" s="26"/>
      <c r="K32" s="27"/>
      <c r="L32" s="26"/>
    </row>
    <row r="33" spans="1:12" ht="14.4" x14ac:dyDescent="0.3">
      <c r="A33" s="44"/>
      <c r="B33" s="22"/>
      <c r="C33" s="23"/>
      <c r="D33" s="28" t="s">
        <v>26</v>
      </c>
      <c r="E33" s="25"/>
      <c r="F33" s="26"/>
      <c r="G33" s="26"/>
      <c r="H33" s="46"/>
      <c r="I33" s="26"/>
      <c r="J33" s="26"/>
      <c r="K33" s="27"/>
      <c r="L33" s="26"/>
    </row>
    <row r="34" spans="1:12" ht="14.4" x14ac:dyDescent="0.3">
      <c r="A34" s="44"/>
      <c r="B34" s="22"/>
      <c r="C34" s="23"/>
      <c r="D34" s="28" t="s">
        <v>27</v>
      </c>
      <c r="E34" s="25"/>
      <c r="F34" s="26"/>
      <c r="G34" s="26"/>
      <c r="H34" s="26"/>
      <c r="I34" s="26"/>
      <c r="J34" s="26"/>
      <c r="K34" s="27"/>
      <c r="L34" s="26"/>
    </row>
    <row r="35" spans="1:12" ht="14.4" x14ac:dyDescent="0.3">
      <c r="A35" s="44"/>
      <c r="B35" s="22"/>
      <c r="C35" s="23"/>
      <c r="D35" s="28" t="s">
        <v>28</v>
      </c>
      <c r="E35" s="25"/>
      <c r="F35" s="26"/>
      <c r="G35" s="26"/>
      <c r="H35" s="26"/>
      <c r="I35" s="26"/>
      <c r="J35" s="26"/>
      <c r="K35" s="27"/>
      <c r="L35" s="26"/>
    </row>
    <row r="36" spans="1:12" ht="14.4" x14ac:dyDescent="0.3">
      <c r="A36" s="44"/>
      <c r="B36" s="22"/>
      <c r="C36" s="23"/>
      <c r="D36" s="28" t="s">
        <v>29</v>
      </c>
      <c r="E36" s="25"/>
      <c r="F36" s="26"/>
      <c r="G36" s="26"/>
      <c r="H36" s="26"/>
      <c r="I36" s="26"/>
      <c r="J36" s="26"/>
      <c r="K36" s="27"/>
      <c r="L36" s="26"/>
    </row>
    <row r="37" spans="1:12" ht="14.4" x14ac:dyDescent="0.3">
      <c r="A37" s="44"/>
      <c r="B37" s="22"/>
      <c r="C37" s="23"/>
      <c r="D37" s="28" t="s">
        <v>30</v>
      </c>
      <c r="E37" s="25"/>
      <c r="F37" s="26"/>
      <c r="G37" s="26"/>
      <c r="H37" s="26"/>
      <c r="I37" s="26"/>
      <c r="J37" s="26"/>
      <c r="K37" s="27"/>
      <c r="L37" s="26"/>
    </row>
    <row r="38" spans="1:12" ht="14.4" x14ac:dyDescent="0.3">
      <c r="A38" s="44"/>
      <c r="B38" s="22"/>
      <c r="C38" s="23"/>
      <c r="D38" s="28" t="s">
        <v>31</v>
      </c>
      <c r="E38" s="25"/>
      <c r="F38" s="26"/>
      <c r="G38" s="26"/>
      <c r="H38" s="26"/>
      <c r="I38" s="26"/>
      <c r="J38" s="26"/>
      <c r="K38" s="27"/>
      <c r="L38" s="26"/>
    </row>
    <row r="39" spans="1:12" ht="14.4" x14ac:dyDescent="0.3">
      <c r="A39" s="44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ht="14.4" x14ac:dyDescent="0.3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 x14ac:dyDescent="0.3">
      <c r="A41" s="45"/>
      <c r="B41" s="31"/>
      <c r="C41" s="32"/>
      <c r="D41" s="33" t="s">
        <v>32</v>
      </c>
      <c r="E41" s="34"/>
      <c r="F41" s="35">
        <f>SUM(F32:F40)</f>
        <v>0</v>
      </c>
      <c r="G41" s="35">
        <f t="shared" ref="G41" si="6">SUM(G32:G40)</f>
        <v>0</v>
      </c>
      <c r="H41" s="35">
        <f t="shared" ref="H41" si="7">SUM(H32:H40)</f>
        <v>0</v>
      </c>
      <c r="I41" s="35">
        <f t="shared" ref="I41" si="8">SUM(I32:I40)</f>
        <v>0</v>
      </c>
      <c r="J41" s="35">
        <f t="shared" ref="J41:L41" si="9">SUM(J32:J40)</f>
        <v>0</v>
      </c>
      <c r="K41" s="39"/>
      <c r="L41" s="35">
        <f t="shared" si="9"/>
        <v>0</v>
      </c>
    </row>
    <row r="42" spans="1:12" ht="15.75" customHeight="1" thickBot="1" x14ac:dyDescent="0.3">
      <c r="A42" s="47">
        <f>A24</f>
        <v>1</v>
      </c>
      <c r="B42" s="47">
        <f>B24</f>
        <v>2</v>
      </c>
      <c r="C42" s="80" t="s">
        <v>4</v>
      </c>
      <c r="D42" s="81"/>
      <c r="E42" s="42"/>
      <c r="F42" s="43">
        <f>F31+F41</f>
        <v>557</v>
      </c>
      <c r="G42" s="43">
        <f t="shared" ref="G42" si="10">G31+G41</f>
        <v>29.92</v>
      </c>
      <c r="H42" s="43">
        <f t="shared" ref="H42" si="11">H31+H41</f>
        <v>16.73</v>
      </c>
      <c r="I42" s="43">
        <f t="shared" ref="I42" si="12">I31+I41</f>
        <v>76.95</v>
      </c>
      <c r="J42" s="43">
        <f t="shared" ref="J42:L42" si="13">J31+J41</f>
        <v>577.06000000000006</v>
      </c>
      <c r="K42" s="43"/>
      <c r="L42" s="43">
        <f t="shared" si="13"/>
        <v>77.320000000000007</v>
      </c>
    </row>
    <row r="43" spans="1:12" ht="14.4" x14ac:dyDescent="0.3">
      <c r="A43" s="14">
        <v>1</v>
      </c>
      <c r="B43" s="15">
        <v>3</v>
      </c>
      <c r="C43" s="16" t="s">
        <v>19</v>
      </c>
      <c r="D43" s="54" t="s">
        <v>20</v>
      </c>
      <c r="E43" s="57" t="s">
        <v>77</v>
      </c>
      <c r="F43" s="59">
        <v>90</v>
      </c>
      <c r="G43" s="61">
        <v>10.46</v>
      </c>
      <c r="H43" s="61">
        <v>12.65</v>
      </c>
      <c r="I43" s="63">
        <v>12.04</v>
      </c>
      <c r="J43" s="61">
        <v>203</v>
      </c>
      <c r="K43" s="71" t="s">
        <v>79</v>
      </c>
      <c r="L43" s="19">
        <v>41.5</v>
      </c>
    </row>
    <row r="44" spans="1:12" ht="14.4" x14ac:dyDescent="0.3">
      <c r="A44" s="21"/>
      <c r="B44" s="22"/>
      <c r="C44" s="23"/>
      <c r="D44" s="55" t="s">
        <v>21</v>
      </c>
      <c r="E44" s="58" t="s">
        <v>75</v>
      </c>
      <c r="F44" s="60" t="s">
        <v>78</v>
      </c>
      <c r="G44" s="62">
        <v>7.0000000000000007E-2</v>
      </c>
      <c r="H44" s="62">
        <v>0.2</v>
      </c>
      <c r="I44" s="64">
        <v>10.01</v>
      </c>
      <c r="J44" s="62">
        <v>40</v>
      </c>
      <c r="K44" s="72" t="s">
        <v>80</v>
      </c>
      <c r="L44" s="26">
        <v>3.74</v>
      </c>
    </row>
    <row r="45" spans="1:12" ht="14.4" x14ac:dyDescent="0.3">
      <c r="A45" s="21"/>
      <c r="B45" s="22"/>
      <c r="C45" s="23"/>
      <c r="D45" s="55" t="s">
        <v>22</v>
      </c>
      <c r="E45" s="58" t="s">
        <v>22</v>
      </c>
      <c r="F45" s="60">
        <v>40</v>
      </c>
      <c r="G45" s="62">
        <v>2.2400000000000002</v>
      </c>
      <c r="H45" s="62">
        <v>0.44</v>
      </c>
      <c r="I45" s="64">
        <v>19.760000000000002</v>
      </c>
      <c r="J45" s="62">
        <v>91.96</v>
      </c>
      <c r="K45" s="72" t="s">
        <v>43</v>
      </c>
      <c r="L45" s="26">
        <v>2.56</v>
      </c>
    </row>
    <row r="46" spans="1:12" ht="14.4" x14ac:dyDescent="0.3">
      <c r="A46" s="21"/>
      <c r="B46" s="22"/>
      <c r="C46" s="23"/>
      <c r="D46" s="66" t="s">
        <v>28</v>
      </c>
      <c r="E46" s="58" t="s">
        <v>106</v>
      </c>
      <c r="F46" s="60">
        <v>150</v>
      </c>
      <c r="G46" s="62">
        <v>3.06</v>
      </c>
      <c r="H46" s="62">
        <v>4.8</v>
      </c>
      <c r="I46" s="64">
        <v>20.45</v>
      </c>
      <c r="J46" s="62">
        <v>137</v>
      </c>
      <c r="K46" s="72" t="s">
        <v>81</v>
      </c>
      <c r="L46" s="26">
        <v>18.45</v>
      </c>
    </row>
    <row r="47" spans="1:12" ht="15" thickBot="1" x14ac:dyDescent="0.35">
      <c r="A47" s="21"/>
      <c r="B47" s="22"/>
      <c r="C47" s="23"/>
      <c r="D47" s="56" t="s">
        <v>67</v>
      </c>
      <c r="E47" s="67" t="s">
        <v>107</v>
      </c>
      <c r="F47" s="68">
        <v>60</v>
      </c>
      <c r="G47" s="69">
        <v>0.7</v>
      </c>
      <c r="H47" s="69">
        <v>0.1</v>
      </c>
      <c r="I47" s="70">
        <v>2.2999999999999998</v>
      </c>
      <c r="J47" s="73">
        <v>12.8</v>
      </c>
      <c r="K47" s="27" t="s">
        <v>82</v>
      </c>
      <c r="L47" s="26">
        <v>11.07</v>
      </c>
    </row>
    <row r="48" spans="1:12" ht="14.4" x14ac:dyDescent="0.3">
      <c r="A48" s="21"/>
      <c r="B48" s="22"/>
      <c r="C48" s="23"/>
      <c r="D48" s="28" t="s">
        <v>23</v>
      </c>
      <c r="E48" s="25"/>
      <c r="F48" s="26"/>
      <c r="G48" s="26"/>
      <c r="H48" s="26"/>
      <c r="I48" s="26"/>
      <c r="J48" s="26"/>
      <c r="K48" s="27"/>
      <c r="L48" s="26"/>
    </row>
    <row r="49" spans="1:12" ht="14.4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4.4" x14ac:dyDescent="0.3">
      <c r="A50" s="30"/>
      <c r="B50" s="31"/>
      <c r="C50" s="32"/>
      <c r="D50" s="33" t="s">
        <v>32</v>
      </c>
      <c r="E50" s="34"/>
      <c r="F50" s="35">
        <f>90+200+10+40+150+60</f>
        <v>550</v>
      </c>
      <c r="G50" s="35">
        <f t="shared" ref="G50" si="14">SUM(G43:G49)</f>
        <v>16.53</v>
      </c>
      <c r="H50" s="35">
        <f t="shared" ref="H50" si="15">SUM(H43:H49)</f>
        <v>18.190000000000001</v>
      </c>
      <c r="I50" s="35">
        <f t="shared" ref="I50" si="16">SUM(I43:I49)</f>
        <v>64.56</v>
      </c>
      <c r="J50" s="35">
        <f t="shared" ref="J50:L50" si="17">SUM(J43:J49)</f>
        <v>484.76</v>
      </c>
      <c r="K50" s="39"/>
      <c r="L50" s="35">
        <f t="shared" si="17"/>
        <v>77.319999999999993</v>
      </c>
    </row>
    <row r="51" spans="1:12" ht="14.4" x14ac:dyDescent="0.3">
      <c r="A51" s="36">
        <f>A43</f>
        <v>1</v>
      </c>
      <c r="B51" s="37">
        <f>B43</f>
        <v>3</v>
      </c>
      <c r="C51" s="38" t="s">
        <v>24</v>
      </c>
      <c r="D51" s="28" t="s">
        <v>25</v>
      </c>
      <c r="E51" s="25"/>
      <c r="F51" s="26"/>
      <c r="G51" s="26"/>
      <c r="H51" s="26"/>
      <c r="I51" s="26"/>
      <c r="J51" s="26"/>
      <c r="K51" s="27"/>
      <c r="L51" s="26"/>
    </row>
    <row r="52" spans="1:12" ht="14.4" x14ac:dyDescent="0.3">
      <c r="A52" s="21"/>
      <c r="B52" s="22"/>
      <c r="C52" s="23"/>
      <c r="D52" s="28" t="s">
        <v>26</v>
      </c>
      <c r="E52" s="25"/>
      <c r="F52" s="26"/>
      <c r="G52" s="26"/>
      <c r="H52" s="26"/>
      <c r="I52" s="26"/>
      <c r="J52" s="26"/>
      <c r="K52" s="27"/>
      <c r="L52" s="26"/>
    </row>
    <row r="53" spans="1:12" ht="14.4" x14ac:dyDescent="0.3">
      <c r="A53" s="21"/>
      <c r="B53" s="22"/>
      <c r="C53" s="23"/>
      <c r="D53" s="28" t="s">
        <v>27</v>
      </c>
      <c r="E53" s="25"/>
      <c r="F53" s="26"/>
      <c r="G53" s="26"/>
      <c r="H53" s="26"/>
      <c r="I53" s="26"/>
      <c r="J53" s="26"/>
      <c r="K53" s="27"/>
      <c r="L53" s="26"/>
    </row>
    <row r="54" spans="1:12" ht="14.4" x14ac:dyDescent="0.3">
      <c r="A54" s="21"/>
      <c r="B54" s="22"/>
      <c r="C54" s="23"/>
      <c r="D54" s="28" t="s">
        <v>28</v>
      </c>
      <c r="E54" s="25"/>
      <c r="F54" s="26"/>
      <c r="G54" s="26"/>
      <c r="H54" s="26"/>
      <c r="I54" s="26"/>
      <c r="J54" s="26"/>
      <c r="K54" s="27"/>
      <c r="L54" s="26"/>
    </row>
    <row r="55" spans="1:12" ht="14.4" x14ac:dyDescent="0.3">
      <c r="A55" s="21"/>
      <c r="B55" s="22"/>
      <c r="C55" s="23"/>
      <c r="D55" s="28" t="s">
        <v>29</v>
      </c>
      <c r="E55" s="25"/>
      <c r="F55" s="26"/>
      <c r="G55" s="26"/>
      <c r="H55" s="26"/>
      <c r="I55" s="26"/>
      <c r="J55" s="26"/>
      <c r="K55" s="27"/>
      <c r="L55" s="26"/>
    </row>
    <row r="56" spans="1:12" ht="14.4" x14ac:dyDescent="0.3">
      <c r="A56" s="21"/>
      <c r="B56" s="22"/>
      <c r="C56" s="23"/>
      <c r="D56" s="28" t="s">
        <v>30</v>
      </c>
      <c r="E56" s="25"/>
      <c r="F56" s="26"/>
      <c r="G56" s="26"/>
      <c r="H56" s="26"/>
      <c r="I56" s="26"/>
      <c r="J56" s="26"/>
      <c r="K56" s="27"/>
      <c r="L56" s="26"/>
    </row>
    <row r="57" spans="1:12" ht="14.4" x14ac:dyDescent="0.3">
      <c r="A57" s="21"/>
      <c r="B57" s="22"/>
      <c r="C57" s="23"/>
      <c r="D57" s="28" t="s">
        <v>31</v>
      </c>
      <c r="E57" s="25"/>
      <c r="F57" s="26"/>
      <c r="G57" s="26"/>
      <c r="H57" s="26"/>
      <c r="I57" s="26"/>
      <c r="J57" s="26"/>
      <c r="K57" s="27"/>
      <c r="L57" s="26"/>
    </row>
    <row r="58" spans="1:12" ht="14.4" x14ac:dyDescent="0.3">
      <c r="A58" s="21"/>
      <c r="B58" s="22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 x14ac:dyDescent="0.3">
      <c r="A60" s="30"/>
      <c r="B60" s="31"/>
      <c r="C60" s="32"/>
      <c r="D60" s="33" t="s">
        <v>32</v>
      </c>
      <c r="E60" s="34"/>
      <c r="F60" s="35">
        <f>SUM(F51:F59)</f>
        <v>0</v>
      </c>
      <c r="G60" s="35">
        <f t="shared" ref="G60" si="18">SUM(G51:G59)</f>
        <v>0</v>
      </c>
      <c r="H60" s="35">
        <f t="shared" ref="H60" si="19">SUM(H51:H59)</f>
        <v>0</v>
      </c>
      <c r="I60" s="35">
        <f t="shared" ref="I60" si="20">SUM(I51:I59)</f>
        <v>0</v>
      </c>
      <c r="J60" s="35">
        <f t="shared" ref="J60:L60" si="21">SUM(J51:J59)</f>
        <v>0</v>
      </c>
      <c r="K60" s="39"/>
      <c r="L60" s="35">
        <f t="shared" si="21"/>
        <v>0</v>
      </c>
    </row>
    <row r="61" spans="1:12" ht="15.75" customHeight="1" x14ac:dyDescent="0.25">
      <c r="A61" s="40">
        <f>A43</f>
        <v>1</v>
      </c>
      <c r="B61" s="41">
        <f>B43</f>
        <v>3</v>
      </c>
      <c r="C61" s="80" t="s">
        <v>4</v>
      </c>
      <c r="D61" s="81"/>
      <c r="E61" s="42"/>
      <c r="F61" s="43">
        <f>F50+F60</f>
        <v>550</v>
      </c>
      <c r="G61" s="43">
        <f t="shared" ref="G61" si="22">G50+G60</f>
        <v>16.53</v>
      </c>
      <c r="H61" s="43">
        <f t="shared" ref="H61" si="23">H50+H60</f>
        <v>18.190000000000001</v>
      </c>
      <c r="I61" s="43">
        <f t="shared" ref="I61" si="24">I50+I60</f>
        <v>64.56</v>
      </c>
      <c r="J61" s="43">
        <f t="shared" ref="J61:L61" si="25">J50+J60</f>
        <v>484.76</v>
      </c>
      <c r="K61" s="43"/>
      <c r="L61" s="43">
        <f t="shared" si="25"/>
        <v>77.319999999999993</v>
      </c>
    </row>
    <row r="62" spans="1:12" ht="14.4" x14ac:dyDescent="0.3">
      <c r="A62" s="14">
        <v>1</v>
      </c>
      <c r="B62" s="15">
        <v>4</v>
      </c>
      <c r="C62" s="16" t="s">
        <v>19</v>
      </c>
      <c r="D62" s="17" t="s">
        <v>20</v>
      </c>
      <c r="E62" s="18" t="s">
        <v>45</v>
      </c>
      <c r="F62" s="19" t="s">
        <v>83</v>
      </c>
      <c r="G62" s="19">
        <v>11.84</v>
      </c>
      <c r="H62" s="19">
        <v>13.93</v>
      </c>
      <c r="I62" s="19">
        <v>29.85</v>
      </c>
      <c r="J62" s="19">
        <v>293</v>
      </c>
      <c r="K62" s="20" t="s">
        <v>84</v>
      </c>
      <c r="L62" s="19">
        <v>38.619999999999997</v>
      </c>
    </row>
    <row r="63" spans="1:12" ht="15" thickBot="1" x14ac:dyDescent="0.35">
      <c r="A63" s="21"/>
      <c r="B63" s="22"/>
      <c r="C63" s="23"/>
      <c r="D63" s="56" t="s">
        <v>67</v>
      </c>
      <c r="E63" s="67" t="s">
        <v>76</v>
      </c>
      <c r="F63" s="68">
        <v>60</v>
      </c>
      <c r="G63" s="69">
        <v>0.7</v>
      </c>
      <c r="H63" s="69">
        <v>0.06</v>
      </c>
      <c r="I63" s="70">
        <v>2.2999999999999998</v>
      </c>
      <c r="J63" s="73">
        <v>8.4600000000000009</v>
      </c>
      <c r="K63" s="27" t="s">
        <v>87</v>
      </c>
      <c r="L63" s="26" t="s">
        <v>104</v>
      </c>
    </row>
    <row r="64" spans="1:12" ht="15" thickBot="1" x14ac:dyDescent="0.35">
      <c r="A64" s="21"/>
      <c r="B64" s="22"/>
      <c r="C64" s="23"/>
      <c r="D64" s="28" t="s">
        <v>21</v>
      </c>
      <c r="E64" s="25" t="s">
        <v>53</v>
      </c>
      <c r="F64" s="26">
        <v>200</v>
      </c>
      <c r="G64" s="26">
        <v>4.08</v>
      </c>
      <c r="H64" s="26">
        <v>3.54</v>
      </c>
      <c r="I64" s="26">
        <v>17.579999999999998</v>
      </c>
      <c r="J64" s="26">
        <v>118</v>
      </c>
      <c r="K64" s="27" t="s">
        <v>39</v>
      </c>
      <c r="L64" s="26">
        <v>19.68</v>
      </c>
    </row>
    <row r="65" spans="1:12" ht="14.4" x14ac:dyDescent="0.3">
      <c r="A65" s="21"/>
      <c r="B65" s="22"/>
      <c r="C65" s="23"/>
      <c r="D65" s="28" t="s">
        <v>22</v>
      </c>
      <c r="E65" s="25" t="s">
        <v>50</v>
      </c>
      <c r="F65" s="26" t="s">
        <v>85</v>
      </c>
      <c r="G65" s="26">
        <f>0.08+4.74</f>
        <v>4.82</v>
      </c>
      <c r="H65" s="26">
        <f>7.25+0.6</f>
        <v>7.85</v>
      </c>
      <c r="I65" s="26">
        <f>0.13+28.98</f>
        <v>29.11</v>
      </c>
      <c r="J65" s="26">
        <f>66+140.28</f>
        <v>206.28</v>
      </c>
      <c r="K65" s="20" t="s">
        <v>86</v>
      </c>
      <c r="L65" s="26">
        <v>19.02</v>
      </c>
    </row>
    <row r="66" spans="1:12" ht="14.4" x14ac:dyDescent="0.3">
      <c r="A66" s="21"/>
      <c r="B66" s="22"/>
      <c r="C66" s="23"/>
      <c r="D66" s="28" t="s">
        <v>23</v>
      </c>
      <c r="E66" s="25"/>
      <c r="F66" s="26"/>
      <c r="G66" s="26"/>
      <c r="H66" s="26"/>
      <c r="I66" s="26"/>
      <c r="J66" s="26"/>
      <c r="K66" s="27"/>
      <c r="L66" s="26"/>
    </row>
    <row r="67" spans="1:12" ht="14.4" x14ac:dyDescent="0.3">
      <c r="A67" s="21"/>
      <c r="B67" s="22"/>
      <c r="C67" s="23"/>
      <c r="D67" s="24"/>
      <c r="E67" s="25"/>
      <c r="F67" s="26"/>
      <c r="G67" s="26"/>
      <c r="H67" s="26"/>
      <c r="I67" s="26"/>
      <c r="J67" s="26"/>
      <c r="K67" s="27"/>
      <c r="L67" s="26"/>
    </row>
    <row r="68" spans="1:12" ht="14.4" x14ac:dyDescent="0.3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4.4" x14ac:dyDescent="0.3">
      <c r="A69" s="30"/>
      <c r="B69" s="31"/>
      <c r="C69" s="32"/>
      <c r="D69" s="33" t="s">
        <v>32</v>
      </c>
      <c r="E69" s="34"/>
      <c r="F69" s="35">
        <f>150+20+5+60+200+60+10</f>
        <v>505</v>
      </c>
      <c r="G69" s="35">
        <f t="shared" ref="G69:J69" si="26">SUM(G62:G68)</f>
        <v>21.439999999999998</v>
      </c>
      <c r="H69" s="35">
        <f t="shared" si="26"/>
        <v>25.380000000000003</v>
      </c>
      <c r="I69" s="35">
        <f t="shared" si="26"/>
        <v>78.84</v>
      </c>
      <c r="J69" s="35">
        <f t="shared" si="26"/>
        <v>625.74</v>
      </c>
      <c r="K69" s="35"/>
      <c r="L69" s="35">
        <f t="shared" ref="L69" si="27">SUM(L62:L68)</f>
        <v>77.319999999999993</v>
      </c>
    </row>
    <row r="70" spans="1:12" ht="14.4" x14ac:dyDescent="0.3">
      <c r="A70" s="36">
        <f>A62</f>
        <v>1</v>
      </c>
      <c r="B70" s="37">
        <f>B62</f>
        <v>4</v>
      </c>
      <c r="C70" s="38" t="s">
        <v>24</v>
      </c>
      <c r="D70" s="28" t="s">
        <v>25</v>
      </c>
      <c r="E70" s="25"/>
      <c r="F70" s="26"/>
      <c r="G70" s="26"/>
      <c r="H70" s="26"/>
      <c r="I70" s="26"/>
      <c r="J70" s="26"/>
      <c r="K70" s="27"/>
      <c r="L70" s="26"/>
    </row>
    <row r="71" spans="1:12" ht="14.4" x14ac:dyDescent="0.3">
      <c r="A71" s="21"/>
      <c r="B71" s="22"/>
      <c r="C71" s="23"/>
      <c r="D71" s="28" t="s">
        <v>26</v>
      </c>
      <c r="E71" s="25"/>
      <c r="F71" s="26"/>
      <c r="G71" s="26"/>
      <c r="H71" s="26"/>
      <c r="I71" s="26"/>
      <c r="J71" s="26"/>
      <c r="K71" s="27"/>
      <c r="L71" s="26"/>
    </row>
    <row r="72" spans="1:12" ht="14.4" x14ac:dyDescent="0.3">
      <c r="A72" s="21"/>
      <c r="B72" s="22"/>
      <c r="C72" s="23"/>
      <c r="D72" s="28" t="s">
        <v>27</v>
      </c>
      <c r="E72" s="25"/>
      <c r="F72" s="26"/>
      <c r="G72" s="26"/>
      <c r="H72" s="26"/>
      <c r="I72" s="26"/>
      <c r="J72" s="26"/>
      <c r="K72" s="27"/>
      <c r="L72" s="26"/>
    </row>
    <row r="73" spans="1:12" ht="14.4" x14ac:dyDescent="0.3">
      <c r="A73" s="21"/>
      <c r="B73" s="22"/>
      <c r="C73" s="23"/>
      <c r="D73" s="28" t="s">
        <v>28</v>
      </c>
      <c r="E73" s="25"/>
      <c r="F73" s="26"/>
      <c r="G73" s="26"/>
      <c r="H73" s="26"/>
      <c r="I73" s="26"/>
      <c r="J73" s="26"/>
      <c r="K73" s="27"/>
      <c r="L73" s="26"/>
    </row>
    <row r="74" spans="1:12" ht="14.4" x14ac:dyDescent="0.3">
      <c r="A74" s="21"/>
      <c r="B74" s="22"/>
      <c r="C74" s="23"/>
      <c r="D74" s="28" t="s">
        <v>29</v>
      </c>
      <c r="E74" s="25"/>
      <c r="F74" s="26"/>
      <c r="G74" s="26"/>
      <c r="H74" s="26"/>
      <c r="I74" s="26"/>
      <c r="J74" s="26"/>
      <c r="K74" s="27"/>
      <c r="L74" s="26"/>
    </row>
    <row r="75" spans="1:12" ht="14.4" x14ac:dyDescent="0.3">
      <c r="A75" s="21"/>
      <c r="B75" s="22"/>
      <c r="C75" s="23"/>
      <c r="D75" s="28" t="s">
        <v>30</v>
      </c>
      <c r="E75" s="25"/>
      <c r="F75" s="26"/>
      <c r="G75" s="26"/>
      <c r="H75" s="26"/>
      <c r="I75" s="26"/>
      <c r="J75" s="26"/>
      <c r="K75" s="27"/>
      <c r="L75" s="26"/>
    </row>
    <row r="76" spans="1:12" ht="14.4" x14ac:dyDescent="0.3">
      <c r="A76" s="21"/>
      <c r="B76" s="22"/>
      <c r="C76" s="23"/>
      <c r="D76" s="28" t="s">
        <v>31</v>
      </c>
      <c r="E76" s="25"/>
      <c r="F76" s="26"/>
      <c r="G76" s="26"/>
      <c r="H76" s="26"/>
      <c r="I76" s="26"/>
      <c r="J76" s="26"/>
      <c r="K76" s="27"/>
      <c r="L76" s="26"/>
    </row>
    <row r="77" spans="1:12" ht="14.4" x14ac:dyDescent="0.3">
      <c r="A77" s="21"/>
      <c r="B77" s="22"/>
      <c r="C77" s="23"/>
      <c r="D77" s="24"/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 x14ac:dyDescent="0.3">
      <c r="A79" s="30"/>
      <c r="B79" s="31"/>
      <c r="C79" s="32"/>
      <c r="D79" s="33" t="s">
        <v>32</v>
      </c>
      <c r="E79" s="34"/>
      <c r="F79" s="35">
        <f>SUM(F70:F78)</f>
        <v>0</v>
      </c>
      <c r="G79" s="35">
        <f t="shared" ref="G79" si="28">SUM(G70:G78)</f>
        <v>0</v>
      </c>
      <c r="H79" s="35">
        <f t="shared" ref="H79" si="29">SUM(H70:H78)</f>
        <v>0</v>
      </c>
      <c r="I79" s="35">
        <f t="shared" ref="I79" si="30">SUM(I70:I78)</f>
        <v>0</v>
      </c>
      <c r="J79" s="35">
        <f t="shared" ref="J79:L79" si="31">SUM(J70:J78)</f>
        <v>0</v>
      </c>
      <c r="K79" s="39"/>
      <c r="L79" s="35">
        <f t="shared" si="31"/>
        <v>0</v>
      </c>
    </row>
    <row r="80" spans="1:12" ht="15.75" customHeight="1" x14ac:dyDescent="0.25">
      <c r="A80" s="40">
        <f>A62</f>
        <v>1</v>
      </c>
      <c r="B80" s="41">
        <f>B62</f>
        <v>4</v>
      </c>
      <c r="C80" s="80" t="s">
        <v>4</v>
      </c>
      <c r="D80" s="81"/>
      <c r="E80" s="42"/>
      <c r="F80" s="43">
        <f>F69+F79</f>
        <v>505</v>
      </c>
      <c r="G80" s="43">
        <f t="shared" ref="G80" si="32">G69+G79</f>
        <v>21.439999999999998</v>
      </c>
      <c r="H80" s="43">
        <f t="shared" ref="H80" si="33">H69+H79</f>
        <v>25.380000000000003</v>
      </c>
      <c r="I80" s="43">
        <f t="shared" ref="I80" si="34">I69+I79</f>
        <v>78.84</v>
      </c>
      <c r="J80" s="43">
        <f t="shared" ref="J80:L80" si="35">J69+J79</f>
        <v>625.74</v>
      </c>
      <c r="K80" s="43" t="s">
        <v>88</v>
      </c>
      <c r="L80" s="43">
        <f t="shared" si="35"/>
        <v>77.319999999999993</v>
      </c>
    </row>
    <row r="81" spans="1:12" ht="14.4" x14ac:dyDescent="0.3">
      <c r="A81" s="14">
        <v>1</v>
      </c>
      <c r="B81" s="15">
        <v>5</v>
      </c>
      <c r="C81" s="16" t="s">
        <v>19</v>
      </c>
      <c r="D81" s="17" t="s">
        <v>20</v>
      </c>
      <c r="E81" s="18" t="s">
        <v>54</v>
      </c>
      <c r="F81" s="19">
        <v>200</v>
      </c>
      <c r="G81" s="19">
        <v>14.06</v>
      </c>
      <c r="H81" s="19">
        <v>33.71</v>
      </c>
      <c r="I81" s="19">
        <v>18.95</v>
      </c>
      <c r="J81" s="19">
        <v>353</v>
      </c>
      <c r="K81" s="20" t="s">
        <v>80</v>
      </c>
      <c r="L81" s="19">
        <v>40.479999999999997</v>
      </c>
    </row>
    <row r="82" spans="1:12" ht="15" thickBot="1" x14ac:dyDescent="0.35">
      <c r="A82" s="21"/>
      <c r="B82" s="22"/>
      <c r="C82" s="23"/>
      <c r="D82" s="28" t="s">
        <v>21</v>
      </c>
      <c r="E82" s="25" t="s">
        <v>44</v>
      </c>
      <c r="F82" s="26" t="s">
        <v>78</v>
      </c>
      <c r="G82" s="26">
        <v>7.0000000000000007E-2</v>
      </c>
      <c r="H82" s="26">
        <v>0.2</v>
      </c>
      <c r="I82" s="26">
        <v>10.01</v>
      </c>
      <c r="J82" s="26">
        <v>40</v>
      </c>
      <c r="K82" s="27" t="s">
        <v>46</v>
      </c>
      <c r="L82" s="26">
        <v>3.74</v>
      </c>
    </row>
    <row r="83" spans="1:12" ht="14.4" x14ac:dyDescent="0.3">
      <c r="A83" s="21"/>
      <c r="B83" s="22"/>
      <c r="C83" s="23"/>
      <c r="D83" s="28" t="s">
        <v>22</v>
      </c>
      <c r="E83" s="25" t="s">
        <v>41</v>
      </c>
      <c r="F83" s="26">
        <v>40</v>
      </c>
      <c r="G83" s="26">
        <v>2.2400000000000002</v>
      </c>
      <c r="H83" s="26">
        <v>0.44</v>
      </c>
      <c r="I83" s="26">
        <v>19.760000000000002</v>
      </c>
      <c r="J83" s="26">
        <v>91.96</v>
      </c>
      <c r="K83" s="20" t="s">
        <v>42</v>
      </c>
      <c r="L83" s="26">
        <v>2.56</v>
      </c>
    </row>
    <row r="84" spans="1:12" ht="15" thickBot="1" x14ac:dyDescent="0.35">
      <c r="A84" s="21"/>
      <c r="B84" s="22"/>
      <c r="C84" s="23"/>
      <c r="D84" s="56" t="s">
        <v>67</v>
      </c>
      <c r="E84" s="67" t="s">
        <v>108</v>
      </c>
      <c r="F84" s="68">
        <v>60</v>
      </c>
      <c r="G84" s="69">
        <v>1.6</v>
      </c>
      <c r="H84" s="69">
        <v>6.1</v>
      </c>
      <c r="I84" s="70">
        <v>6.2</v>
      </c>
      <c r="J84" s="73">
        <v>85.7</v>
      </c>
      <c r="K84" s="27" t="s">
        <v>89</v>
      </c>
      <c r="L84" s="26">
        <v>30.54</v>
      </c>
    </row>
    <row r="85" spans="1:12" ht="14.4" x14ac:dyDescent="0.3">
      <c r="A85" s="21"/>
      <c r="B85" s="22"/>
      <c r="C85" s="23"/>
      <c r="D85" s="24"/>
      <c r="E85" s="25"/>
      <c r="F85" s="26"/>
      <c r="G85" s="26"/>
      <c r="H85" s="26"/>
      <c r="I85" s="26"/>
      <c r="J85" s="26"/>
      <c r="K85" s="27"/>
      <c r="L85" s="26"/>
    </row>
    <row r="86" spans="1:12" ht="14.4" x14ac:dyDescent="0.3">
      <c r="A86" s="21"/>
      <c r="B86" s="22"/>
      <c r="C86" s="23"/>
      <c r="D86" s="24"/>
      <c r="E86" s="25"/>
      <c r="F86" s="26"/>
      <c r="G86" s="26"/>
      <c r="H86" s="26"/>
      <c r="I86" s="26"/>
      <c r="J86" s="26"/>
      <c r="K86" s="27"/>
      <c r="L86" s="26"/>
    </row>
    <row r="87" spans="1:12" ht="14.4" x14ac:dyDescent="0.3">
      <c r="A87" s="30"/>
      <c r="B87" s="31"/>
      <c r="C87" s="32"/>
      <c r="D87" s="33" t="s">
        <v>32</v>
      </c>
      <c r="E87" s="34"/>
      <c r="F87" s="35">
        <f>200+200+10+40+60</f>
        <v>510</v>
      </c>
      <c r="G87" s="35">
        <f>SUM(G81:G86)</f>
        <v>17.970000000000002</v>
      </c>
      <c r="H87" s="35">
        <f>SUM(H81:H86)</f>
        <v>40.450000000000003</v>
      </c>
      <c r="I87" s="35">
        <f>SUM(I81:I86)</f>
        <v>54.92</v>
      </c>
      <c r="J87" s="35">
        <f>SUM(J81:J86)</f>
        <v>570.66</v>
      </c>
      <c r="K87" s="39"/>
      <c r="L87" s="35">
        <f>SUM(L81:L86)</f>
        <v>77.319999999999993</v>
      </c>
    </row>
    <row r="88" spans="1:12" ht="14.4" x14ac:dyDescent="0.3">
      <c r="A88" s="36">
        <f>A81</f>
        <v>1</v>
      </c>
      <c r="B88" s="37">
        <f>B81</f>
        <v>5</v>
      </c>
      <c r="C88" s="38" t="s">
        <v>24</v>
      </c>
      <c r="D88" s="28" t="s">
        <v>25</v>
      </c>
      <c r="E88" s="25"/>
      <c r="F88" s="26"/>
      <c r="G88" s="26"/>
      <c r="H88" s="26"/>
      <c r="I88" s="26"/>
      <c r="J88" s="26"/>
      <c r="K88" s="27"/>
      <c r="L88" s="26"/>
    </row>
    <row r="89" spans="1:12" ht="14.4" x14ac:dyDescent="0.3">
      <c r="A89" s="21"/>
      <c r="B89" s="22"/>
      <c r="C89" s="23"/>
      <c r="D89" s="28" t="s">
        <v>26</v>
      </c>
      <c r="E89" s="25"/>
      <c r="F89" s="26"/>
      <c r="G89" s="26"/>
      <c r="H89" s="26"/>
      <c r="I89" s="26"/>
      <c r="J89" s="26"/>
      <c r="K89" s="27"/>
      <c r="L89" s="26"/>
    </row>
    <row r="90" spans="1:12" ht="14.4" x14ac:dyDescent="0.3">
      <c r="A90" s="21"/>
      <c r="B90" s="22"/>
      <c r="C90" s="23"/>
      <c r="D90" s="28" t="s">
        <v>27</v>
      </c>
      <c r="E90" s="25"/>
      <c r="F90" s="26"/>
      <c r="G90" s="26"/>
      <c r="H90" s="26"/>
      <c r="I90" s="26"/>
      <c r="J90" s="26"/>
      <c r="K90" s="27"/>
      <c r="L90" s="26"/>
    </row>
    <row r="91" spans="1:12" ht="14.4" x14ac:dyDescent="0.3">
      <c r="A91" s="21"/>
      <c r="B91" s="22"/>
      <c r="C91" s="23"/>
      <c r="D91" s="28" t="s">
        <v>28</v>
      </c>
      <c r="E91" s="25"/>
      <c r="F91" s="26"/>
      <c r="G91" s="26"/>
      <c r="H91" s="26"/>
      <c r="I91" s="26"/>
      <c r="J91" s="26"/>
      <c r="K91" s="27"/>
      <c r="L91" s="26"/>
    </row>
    <row r="92" spans="1:12" ht="14.4" x14ac:dyDescent="0.3">
      <c r="A92" s="21"/>
      <c r="B92" s="22"/>
      <c r="C92" s="23"/>
      <c r="D92" s="28" t="s">
        <v>29</v>
      </c>
      <c r="E92" s="25"/>
      <c r="F92" s="26"/>
      <c r="G92" s="26"/>
      <c r="H92" s="26"/>
      <c r="I92" s="26"/>
      <c r="J92" s="26"/>
      <c r="K92" s="27"/>
      <c r="L92" s="26"/>
    </row>
    <row r="93" spans="1:12" ht="14.4" x14ac:dyDescent="0.3">
      <c r="A93" s="21"/>
      <c r="B93" s="22"/>
      <c r="C93" s="23"/>
      <c r="D93" s="28" t="s">
        <v>30</v>
      </c>
      <c r="E93" s="25"/>
      <c r="F93" s="26"/>
      <c r="G93" s="26"/>
      <c r="H93" s="26"/>
      <c r="I93" s="26"/>
      <c r="J93" s="26"/>
      <c r="K93" s="27"/>
      <c r="L93" s="26"/>
    </row>
    <row r="94" spans="1:12" ht="14.4" x14ac:dyDescent="0.3">
      <c r="A94" s="21"/>
      <c r="B94" s="22"/>
      <c r="C94" s="23"/>
      <c r="D94" s="28" t="s">
        <v>31</v>
      </c>
      <c r="E94" s="25"/>
      <c r="F94" s="26"/>
      <c r="G94" s="26"/>
      <c r="H94" s="26"/>
      <c r="I94" s="26"/>
      <c r="J94" s="26"/>
      <c r="K94" s="27"/>
      <c r="L94" s="26"/>
    </row>
    <row r="95" spans="1:12" ht="14.4" x14ac:dyDescent="0.3">
      <c r="A95" s="21"/>
      <c r="B95" s="22"/>
      <c r="C95" s="23"/>
      <c r="D95" s="24"/>
      <c r="E95" s="25"/>
      <c r="F95" s="26"/>
      <c r="G95" s="26"/>
      <c r="H95" s="26"/>
      <c r="I95" s="26"/>
      <c r="J95" s="26"/>
      <c r="K95" s="27"/>
      <c r="L95" s="26"/>
    </row>
    <row r="96" spans="1:12" ht="14.4" x14ac:dyDescent="0.3">
      <c r="A96" s="21"/>
      <c r="B96" s="22"/>
      <c r="C96" s="23"/>
      <c r="D96" s="24"/>
      <c r="E96" s="25"/>
      <c r="F96" s="26"/>
      <c r="G96" s="26"/>
      <c r="H96" s="26"/>
      <c r="I96" s="26"/>
      <c r="J96" s="26"/>
      <c r="K96" s="27"/>
      <c r="L96" s="26"/>
    </row>
    <row r="97" spans="1:12" ht="14.4" x14ac:dyDescent="0.3">
      <c r="A97" s="30"/>
      <c r="B97" s="31"/>
      <c r="C97" s="32"/>
      <c r="D97" s="33" t="s">
        <v>32</v>
      </c>
      <c r="E97" s="34"/>
      <c r="F97" s="35">
        <f>SUM(F88:F96)</f>
        <v>0</v>
      </c>
      <c r="G97" s="35">
        <f t="shared" ref="G97" si="36">SUM(G88:G96)</f>
        <v>0</v>
      </c>
      <c r="H97" s="35">
        <f t="shared" ref="H97" si="37">SUM(H88:H96)</f>
        <v>0</v>
      </c>
      <c r="I97" s="35">
        <f t="shared" ref="I97" si="38">SUM(I88:I96)</f>
        <v>0</v>
      </c>
      <c r="J97" s="35">
        <f t="shared" ref="J97:L97" si="39">SUM(J88:J96)</f>
        <v>0</v>
      </c>
      <c r="K97" s="39"/>
      <c r="L97" s="35">
        <f t="shared" si="39"/>
        <v>0</v>
      </c>
    </row>
    <row r="98" spans="1:12" ht="15.75" customHeight="1" thickBot="1" x14ac:dyDescent="0.3">
      <c r="A98" s="40">
        <f>A81</f>
        <v>1</v>
      </c>
      <c r="B98" s="41">
        <f>B81</f>
        <v>5</v>
      </c>
      <c r="C98" s="80" t="s">
        <v>4</v>
      </c>
      <c r="D98" s="81"/>
      <c r="E98" s="42"/>
      <c r="F98" s="43">
        <f>F87+F97</f>
        <v>510</v>
      </c>
      <c r="G98" s="43">
        <f t="shared" ref="G98" si="40">G87+G97</f>
        <v>17.970000000000002</v>
      </c>
      <c r="H98" s="43">
        <f t="shared" ref="H98" si="41">H87+H97</f>
        <v>40.450000000000003</v>
      </c>
      <c r="I98" s="43">
        <f t="shared" ref="I98" si="42">I87+I97</f>
        <v>54.92</v>
      </c>
      <c r="J98" s="43">
        <f t="shared" ref="J98:L98" si="43">J87+J97</f>
        <v>570.66</v>
      </c>
      <c r="K98" s="43"/>
      <c r="L98" s="43">
        <f t="shared" si="43"/>
        <v>77.319999999999993</v>
      </c>
    </row>
    <row r="99" spans="1:12" ht="14.4" x14ac:dyDescent="0.3">
      <c r="A99" s="14">
        <v>2</v>
      </c>
      <c r="B99" s="15">
        <v>1</v>
      </c>
      <c r="C99" s="16" t="s">
        <v>19</v>
      </c>
      <c r="D99" s="54" t="s">
        <v>20</v>
      </c>
      <c r="E99" s="57" t="s">
        <v>90</v>
      </c>
      <c r="F99" s="19" t="s">
        <v>38</v>
      </c>
      <c r="G99" s="61">
        <v>7</v>
      </c>
      <c r="H99" s="61">
        <v>8.94</v>
      </c>
      <c r="I99" s="63">
        <v>41.62</v>
      </c>
      <c r="J99" s="61">
        <v>266</v>
      </c>
      <c r="K99" s="71" t="s">
        <v>92</v>
      </c>
      <c r="L99" s="19">
        <v>28.72</v>
      </c>
    </row>
    <row r="100" spans="1:12" ht="14.4" x14ac:dyDescent="0.3">
      <c r="A100" s="21"/>
      <c r="B100" s="22"/>
      <c r="C100" s="23"/>
      <c r="D100" s="55" t="s">
        <v>21</v>
      </c>
      <c r="E100" s="58" t="s">
        <v>59</v>
      </c>
      <c r="F100" s="26">
        <v>200</v>
      </c>
      <c r="G100" s="62">
        <v>3.16</v>
      </c>
      <c r="H100" s="62">
        <v>2.68</v>
      </c>
      <c r="I100" s="64">
        <v>15.94</v>
      </c>
      <c r="J100" s="62">
        <v>100</v>
      </c>
      <c r="K100" s="72" t="s">
        <v>62</v>
      </c>
      <c r="L100" s="26">
        <v>13.46</v>
      </c>
    </row>
    <row r="101" spans="1:12" ht="15" thickBot="1" x14ac:dyDescent="0.35">
      <c r="A101" s="21"/>
      <c r="B101" s="22"/>
      <c r="C101" s="23"/>
      <c r="D101" s="55" t="s">
        <v>22</v>
      </c>
      <c r="E101" s="58"/>
      <c r="F101" s="26"/>
      <c r="G101" s="62"/>
      <c r="H101" s="62"/>
      <c r="I101" s="64"/>
      <c r="J101" s="62"/>
      <c r="K101" s="72"/>
      <c r="L101" s="26"/>
    </row>
    <row r="102" spans="1:12" ht="26.4" x14ac:dyDescent="0.3">
      <c r="A102" s="21"/>
      <c r="B102" s="22"/>
      <c r="C102" s="23"/>
      <c r="D102" s="66" t="s">
        <v>25</v>
      </c>
      <c r="E102" s="58" t="s">
        <v>91</v>
      </c>
      <c r="F102" s="26" t="s">
        <v>65</v>
      </c>
      <c r="G102" s="62">
        <f>6.96+0.08+4.74</f>
        <v>11.780000000000001</v>
      </c>
      <c r="H102" s="62">
        <f>8.85+7.25+0.6</f>
        <v>16.700000000000003</v>
      </c>
      <c r="I102" s="64">
        <f>0+0.13+28.98</f>
        <v>29.11</v>
      </c>
      <c r="J102" s="62">
        <f>108+66+139.38</f>
        <v>313.38</v>
      </c>
      <c r="K102" s="20" t="s">
        <v>93</v>
      </c>
      <c r="L102" s="26">
        <v>35.14</v>
      </c>
    </row>
    <row r="103" spans="1:12" ht="14.4" x14ac:dyDescent="0.3">
      <c r="A103" s="21"/>
      <c r="B103" s="22"/>
      <c r="C103" s="23"/>
      <c r="D103" s="28" t="s">
        <v>23</v>
      </c>
      <c r="E103" s="25"/>
      <c r="F103" s="26"/>
      <c r="G103" s="26"/>
      <c r="H103" s="26"/>
      <c r="I103" s="26"/>
      <c r="J103" s="26"/>
      <c r="K103" s="27"/>
      <c r="L103" s="26"/>
    </row>
    <row r="104" spans="1:12" ht="14.4" x14ac:dyDescent="0.3">
      <c r="A104" s="21"/>
      <c r="B104" s="22"/>
      <c r="C104" s="23"/>
      <c r="D104" s="24"/>
      <c r="E104" s="25"/>
      <c r="F104" s="26"/>
      <c r="G104" s="26"/>
      <c r="H104" s="26"/>
      <c r="I104" s="26"/>
      <c r="J104" s="26"/>
      <c r="K104" s="27"/>
      <c r="L104" s="26"/>
    </row>
    <row r="105" spans="1:12" ht="14.4" x14ac:dyDescent="0.3">
      <c r="A105" s="21"/>
      <c r="B105" s="22"/>
      <c r="C105" s="23"/>
      <c r="D105" s="24"/>
      <c r="E105" s="25"/>
      <c r="F105" s="26"/>
      <c r="G105" s="26"/>
      <c r="H105" s="26"/>
      <c r="I105" s="26"/>
      <c r="J105" s="26"/>
      <c r="K105" s="27"/>
      <c r="L105" s="26"/>
    </row>
    <row r="106" spans="1:12" ht="14.4" x14ac:dyDescent="0.3">
      <c r="A106" s="30"/>
      <c r="B106" s="31"/>
      <c r="C106" s="32"/>
      <c r="D106" s="33" t="s">
        <v>32</v>
      </c>
      <c r="E106" s="34"/>
      <c r="F106" s="35">
        <f>200+10+200+30+10+60</f>
        <v>510</v>
      </c>
      <c r="G106" s="35">
        <f t="shared" ref="G106:J106" si="44">SUM(G99:G105)</f>
        <v>21.94</v>
      </c>
      <c r="H106" s="35">
        <f t="shared" si="44"/>
        <v>28.32</v>
      </c>
      <c r="I106" s="35">
        <f t="shared" si="44"/>
        <v>86.669999999999987</v>
      </c>
      <c r="J106" s="35">
        <f t="shared" si="44"/>
        <v>679.38</v>
      </c>
      <c r="K106" s="35"/>
      <c r="L106" s="35">
        <f t="shared" ref="L106" si="45">SUM(L99:L105)</f>
        <v>77.319999999999993</v>
      </c>
    </row>
    <row r="107" spans="1:12" ht="14.4" x14ac:dyDescent="0.3">
      <c r="A107" s="36">
        <f>A99</f>
        <v>2</v>
      </c>
      <c r="B107" s="37">
        <f>B99</f>
        <v>1</v>
      </c>
      <c r="C107" s="38" t="s">
        <v>24</v>
      </c>
      <c r="D107" s="28" t="s">
        <v>25</v>
      </c>
      <c r="E107" s="25"/>
      <c r="F107" s="26"/>
      <c r="G107" s="26"/>
      <c r="H107" s="26"/>
      <c r="I107" s="26"/>
      <c r="J107" s="26"/>
      <c r="K107" s="27"/>
      <c r="L107" s="26"/>
    </row>
    <row r="108" spans="1:12" ht="14.4" x14ac:dyDescent="0.3">
      <c r="A108" s="21"/>
      <c r="B108" s="22"/>
      <c r="C108" s="23"/>
      <c r="D108" s="28" t="s">
        <v>26</v>
      </c>
      <c r="E108" s="25"/>
      <c r="F108" s="26"/>
      <c r="G108" s="26"/>
      <c r="H108" s="26"/>
      <c r="I108" s="26"/>
      <c r="J108" s="26"/>
      <c r="K108" s="27"/>
      <c r="L108" s="26"/>
    </row>
    <row r="109" spans="1:12" ht="14.4" x14ac:dyDescent="0.3">
      <c r="A109" s="21"/>
      <c r="B109" s="22"/>
      <c r="C109" s="23"/>
      <c r="D109" s="28" t="s">
        <v>27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4" x14ac:dyDescent="0.3">
      <c r="A110" s="21"/>
      <c r="B110" s="22"/>
      <c r="C110" s="23"/>
      <c r="D110" s="28" t="s">
        <v>28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4" x14ac:dyDescent="0.3">
      <c r="A111" s="21"/>
      <c r="B111" s="22"/>
      <c r="C111" s="23"/>
      <c r="D111" s="28" t="s">
        <v>29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4" x14ac:dyDescent="0.3">
      <c r="A112" s="21"/>
      <c r="B112" s="22"/>
      <c r="C112" s="23"/>
      <c r="D112" s="28" t="s">
        <v>30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 x14ac:dyDescent="0.3">
      <c r="A113" s="21"/>
      <c r="B113" s="22"/>
      <c r="C113" s="23"/>
      <c r="D113" s="28" t="s">
        <v>31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4" x14ac:dyDescent="0.3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4.4" x14ac:dyDescent="0.3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4.4" x14ac:dyDescent="0.3">
      <c r="A116" s="30"/>
      <c r="B116" s="31"/>
      <c r="C116" s="32"/>
      <c r="D116" s="33" t="s">
        <v>32</v>
      </c>
      <c r="E116" s="34"/>
      <c r="F116" s="35">
        <f>SUM(F107:F115)</f>
        <v>0</v>
      </c>
      <c r="G116" s="35">
        <f t="shared" ref="G116:J116" si="46">SUM(G107:G115)</f>
        <v>0</v>
      </c>
      <c r="H116" s="35">
        <f t="shared" si="46"/>
        <v>0</v>
      </c>
      <c r="I116" s="35">
        <f t="shared" si="46"/>
        <v>0</v>
      </c>
      <c r="J116" s="35">
        <f t="shared" si="46"/>
        <v>0</v>
      </c>
      <c r="K116" s="39"/>
      <c r="L116" s="35">
        <f t="shared" ref="L116" si="47">SUM(L107:L115)</f>
        <v>0</v>
      </c>
    </row>
    <row r="117" spans="1:12" ht="15" thickBot="1" x14ac:dyDescent="0.3">
      <c r="A117" s="40">
        <f>A99</f>
        <v>2</v>
      </c>
      <c r="B117" s="41">
        <f>B99</f>
        <v>1</v>
      </c>
      <c r="C117" s="80" t="s">
        <v>4</v>
      </c>
      <c r="D117" s="81"/>
      <c r="E117" s="42"/>
      <c r="F117" s="43">
        <f>F106+F116</f>
        <v>510</v>
      </c>
      <c r="G117" s="43">
        <f t="shared" ref="G117" si="48">G106+G116</f>
        <v>21.94</v>
      </c>
      <c r="H117" s="43">
        <f t="shared" ref="H117" si="49">H106+H116</f>
        <v>28.32</v>
      </c>
      <c r="I117" s="43">
        <f t="shared" ref="I117" si="50">I106+I116</f>
        <v>86.669999999999987</v>
      </c>
      <c r="J117" s="43">
        <f t="shared" ref="J117:L117" si="51">J106+J116</f>
        <v>679.38</v>
      </c>
      <c r="K117" s="43"/>
      <c r="L117" s="43">
        <f t="shared" si="51"/>
        <v>77.319999999999993</v>
      </c>
    </row>
    <row r="118" spans="1:12" ht="14.4" x14ac:dyDescent="0.3">
      <c r="A118" s="44">
        <v>2</v>
      </c>
      <c r="B118" s="22">
        <v>2</v>
      </c>
      <c r="C118" s="16" t="s">
        <v>19</v>
      </c>
      <c r="D118" s="17" t="s">
        <v>20</v>
      </c>
      <c r="E118" s="18" t="s">
        <v>95</v>
      </c>
      <c r="F118" s="19">
        <v>200</v>
      </c>
      <c r="G118" s="19">
        <v>16.95</v>
      </c>
      <c r="H118" s="19">
        <v>10.47</v>
      </c>
      <c r="I118" s="19">
        <v>35.729999999999997</v>
      </c>
      <c r="J118" s="19">
        <v>305.3</v>
      </c>
      <c r="K118" s="20" t="s">
        <v>96</v>
      </c>
      <c r="L118" s="19">
        <v>47.03</v>
      </c>
    </row>
    <row r="119" spans="1:12" ht="15" thickBot="1" x14ac:dyDescent="0.35">
      <c r="A119" s="44"/>
      <c r="B119" s="22"/>
      <c r="C119" s="23"/>
      <c r="D119" s="56" t="s">
        <v>67</v>
      </c>
      <c r="E119" s="67" t="s">
        <v>109</v>
      </c>
      <c r="F119" s="74">
        <v>60</v>
      </c>
      <c r="G119" s="75">
        <v>1.3</v>
      </c>
      <c r="H119" s="75">
        <v>6.6</v>
      </c>
      <c r="I119" s="76">
        <v>2.2000000000000002</v>
      </c>
      <c r="J119" s="75">
        <v>73.400000000000006</v>
      </c>
      <c r="K119" s="27" t="s">
        <v>94</v>
      </c>
      <c r="L119" s="26">
        <v>23.99</v>
      </c>
    </row>
    <row r="120" spans="1:12" ht="15" thickBot="1" x14ac:dyDescent="0.35">
      <c r="A120" s="44"/>
      <c r="B120" s="22"/>
      <c r="C120" s="23"/>
      <c r="D120" s="28" t="s">
        <v>21</v>
      </c>
      <c r="E120" s="25" t="s">
        <v>57</v>
      </c>
      <c r="F120" s="26" t="s">
        <v>38</v>
      </c>
      <c r="G120" s="26">
        <v>7.0000000000000007E-2</v>
      </c>
      <c r="H120" s="26">
        <v>0.2</v>
      </c>
      <c r="I120" s="26">
        <v>10.01</v>
      </c>
      <c r="J120" s="26">
        <v>40</v>
      </c>
      <c r="K120" s="27" t="s">
        <v>80</v>
      </c>
      <c r="L120" s="26">
        <v>3.74</v>
      </c>
    </row>
    <row r="121" spans="1:12" ht="14.4" x14ac:dyDescent="0.3">
      <c r="A121" s="44"/>
      <c r="B121" s="22"/>
      <c r="C121" s="23"/>
      <c r="D121" s="28" t="s">
        <v>22</v>
      </c>
      <c r="E121" s="25" t="s">
        <v>41</v>
      </c>
      <c r="F121" s="26">
        <v>40</v>
      </c>
      <c r="G121" s="26">
        <v>2.2400000000000002</v>
      </c>
      <c r="H121" s="26">
        <v>0.44</v>
      </c>
      <c r="I121" s="26">
        <v>19.760000000000002</v>
      </c>
      <c r="J121" s="26">
        <v>91.96</v>
      </c>
      <c r="K121" s="20" t="s">
        <v>42</v>
      </c>
      <c r="L121" s="26">
        <v>2.56</v>
      </c>
    </row>
    <row r="122" spans="1:12" ht="14.4" x14ac:dyDescent="0.3">
      <c r="A122" s="44"/>
      <c r="B122" s="22"/>
      <c r="C122" s="23"/>
      <c r="D122" s="28" t="s">
        <v>23</v>
      </c>
      <c r="E122" s="25"/>
      <c r="F122" s="26"/>
      <c r="G122" s="26"/>
      <c r="H122" s="26"/>
      <c r="I122" s="26"/>
      <c r="J122" s="26"/>
      <c r="K122" s="27"/>
      <c r="L122" s="26"/>
    </row>
    <row r="123" spans="1:12" ht="14.4" x14ac:dyDescent="0.3">
      <c r="A123" s="44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4.4" x14ac:dyDescent="0.3">
      <c r="A124" s="44"/>
      <c r="B124" s="22"/>
      <c r="C124" s="23"/>
      <c r="D124" s="24"/>
      <c r="E124" s="25"/>
      <c r="F124" s="26"/>
      <c r="G124" s="26"/>
      <c r="H124" s="26"/>
      <c r="I124" s="26"/>
      <c r="J124" s="26"/>
      <c r="K124" s="27"/>
      <c r="L124" s="26"/>
    </row>
    <row r="125" spans="1:12" ht="14.4" x14ac:dyDescent="0.3">
      <c r="A125" s="45"/>
      <c r="B125" s="31"/>
      <c r="C125" s="32"/>
      <c r="D125" s="33" t="s">
        <v>32</v>
      </c>
      <c r="E125" s="34"/>
      <c r="F125" s="35">
        <f>200+60+200+10+40</f>
        <v>510</v>
      </c>
      <c r="G125" s="35">
        <f t="shared" ref="G125:J125" si="52">SUM(G118:G124)</f>
        <v>20.560000000000002</v>
      </c>
      <c r="H125" s="35">
        <f t="shared" si="52"/>
        <v>17.71</v>
      </c>
      <c r="I125" s="35">
        <f t="shared" si="52"/>
        <v>67.7</v>
      </c>
      <c r="J125" s="35">
        <f t="shared" si="52"/>
        <v>510.66</v>
      </c>
      <c r="K125" s="35"/>
      <c r="L125" s="35">
        <f t="shared" ref="L125" si="53">SUM(L118:L124)</f>
        <v>77.319999999999993</v>
      </c>
    </row>
    <row r="126" spans="1:12" ht="14.4" x14ac:dyDescent="0.3">
      <c r="A126" s="37">
        <f>A118</f>
        <v>2</v>
      </c>
      <c r="B126" s="37">
        <f>B118</f>
        <v>2</v>
      </c>
      <c r="C126" s="38" t="s">
        <v>24</v>
      </c>
      <c r="D126" s="28" t="s">
        <v>25</v>
      </c>
      <c r="E126" s="25"/>
      <c r="F126" s="26"/>
      <c r="G126" s="26"/>
      <c r="H126" s="26"/>
      <c r="I126" s="26"/>
      <c r="J126" s="26"/>
      <c r="K126" s="27"/>
      <c r="L126" s="26"/>
    </row>
    <row r="127" spans="1:12" ht="14.4" x14ac:dyDescent="0.3">
      <c r="A127" s="44"/>
      <c r="B127" s="22"/>
      <c r="C127" s="23"/>
      <c r="D127" s="28" t="s">
        <v>26</v>
      </c>
      <c r="E127" s="25"/>
      <c r="F127" s="26"/>
      <c r="G127" s="26"/>
      <c r="H127" s="26"/>
      <c r="I127" s="26"/>
      <c r="J127" s="26"/>
      <c r="K127" s="27"/>
      <c r="L127" s="26"/>
    </row>
    <row r="128" spans="1:12" ht="14.4" x14ac:dyDescent="0.3">
      <c r="A128" s="44"/>
      <c r="B128" s="22"/>
      <c r="C128" s="23"/>
      <c r="D128" s="28" t="s">
        <v>27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4" x14ac:dyDescent="0.3">
      <c r="A129" s="44"/>
      <c r="B129" s="22"/>
      <c r="C129" s="23"/>
      <c r="D129" s="28" t="s">
        <v>28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4" x14ac:dyDescent="0.3">
      <c r="A130" s="44"/>
      <c r="B130" s="22"/>
      <c r="C130" s="23"/>
      <c r="D130" s="28" t="s">
        <v>29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4" x14ac:dyDescent="0.3">
      <c r="A131" s="44"/>
      <c r="B131" s="22"/>
      <c r="C131" s="23"/>
      <c r="D131" s="28" t="s">
        <v>30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4" x14ac:dyDescent="0.3">
      <c r="A132" s="44"/>
      <c r="B132" s="22"/>
      <c r="C132" s="23"/>
      <c r="D132" s="28" t="s">
        <v>31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4" x14ac:dyDescent="0.3">
      <c r="A133" s="44"/>
      <c r="B133" s="22"/>
      <c r="C133" s="23"/>
      <c r="D133" s="24"/>
      <c r="E133" s="25"/>
      <c r="F133" s="26"/>
      <c r="G133" s="26"/>
      <c r="H133" s="26"/>
      <c r="I133" s="26"/>
      <c r="J133" s="26"/>
      <c r="K133" s="27"/>
      <c r="L133" s="26"/>
    </row>
    <row r="134" spans="1:12" ht="14.4" x14ac:dyDescent="0.3">
      <c r="A134" s="44"/>
      <c r="B134" s="22"/>
      <c r="C134" s="23"/>
      <c r="D134" s="24"/>
      <c r="E134" s="25"/>
      <c r="F134" s="26"/>
      <c r="G134" s="26"/>
      <c r="H134" s="26"/>
      <c r="I134" s="26"/>
      <c r="J134" s="26"/>
      <c r="K134" s="27"/>
      <c r="L134" s="26"/>
    </row>
    <row r="135" spans="1:12" ht="14.4" x14ac:dyDescent="0.3">
      <c r="A135" s="45"/>
      <c r="B135" s="31"/>
      <c r="C135" s="32"/>
      <c r="D135" s="33" t="s">
        <v>32</v>
      </c>
      <c r="E135" s="34"/>
      <c r="F135" s="35">
        <f>SUM(F126:F134)</f>
        <v>0</v>
      </c>
      <c r="G135" s="35">
        <f t="shared" ref="G135:J135" si="54">SUM(G126:G134)</f>
        <v>0</v>
      </c>
      <c r="H135" s="35">
        <f t="shared" si="54"/>
        <v>0</v>
      </c>
      <c r="I135" s="35">
        <f t="shared" si="54"/>
        <v>0</v>
      </c>
      <c r="J135" s="35">
        <f t="shared" si="54"/>
        <v>0</v>
      </c>
      <c r="K135" s="39"/>
      <c r="L135" s="35">
        <f t="shared" ref="L135" si="55">SUM(L126:L134)</f>
        <v>0</v>
      </c>
    </row>
    <row r="136" spans="1:12" ht="14.4" x14ac:dyDescent="0.25">
      <c r="A136" s="47">
        <f>A118</f>
        <v>2</v>
      </c>
      <c r="B136" s="47">
        <f>B118</f>
        <v>2</v>
      </c>
      <c r="C136" s="80" t="s">
        <v>4</v>
      </c>
      <c r="D136" s="81"/>
      <c r="E136" s="42"/>
      <c r="F136" s="43">
        <f>F125+F135</f>
        <v>510</v>
      </c>
      <c r="G136" s="43">
        <f t="shared" ref="G136" si="56">G125+G135</f>
        <v>20.560000000000002</v>
      </c>
      <c r="H136" s="43">
        <f t="shared" ref="H136" si="57">H125+H135</f>
        <v>17.71</v>
      </c>
      <c r="I136" s="43">
        <f t="shared" ref="I136" si="58">I125+I135</f>
        <v>67.7</v>
      </c>
      <c r="J136" s="43">
        <f t="shared" ref="J136:L136" si="59">J125+J135</f>
        <v>510.66</v>
      </c>
      <c r="K136" s="43"/>
      <c r="L136" s="43">
        <f t="shared" si="59"/>
        <v>77.319999999999993</v>
      </c>
    </row>
    <row r="137" spans="1:12" ht="14.4" x14ac:dyDescent="0.3">
      <c r="A137" s="14">
        <v>2</v>
      </c>
      <c r="B137" s="15">
        <v>3</v>
      </c>
      <c r="C137" s="16" t="s">
        <v>19</v>
      </c>
      <c r="D137" s="17" t="s">
        <v>20</v>
      </c>
      <c r="E137" s="18" t="s">
        <v>103</v>
      </c>
      <c r="F137" s="19">
        <v>90</v>
      </c>
      <c r="G137" s="19">
        <v>10.72</v>
      </c>
      <c r="H137" s="19">
        <v>32.35</v>
      </c>
      <c r="I137" s="19">
        <v>13.16</v>
      </c>
      <c r="J137" s="19">
        <v>386.2</v>
      </c>
      <c r="K137" s="20" t="s">
        <v>97</v>
      </c>
      <c r="L137" s="19">
        <v>43.42</v>
      </c>
    </row>
    <row r="138" spans="1:12" ht="14.4" x14ac:dyDescent="0.3">
      <c r="A138" s="21"/>
      <c r="B138" s="22"/>
      <c r="C138" s="23"/>
      <c r="D138" s="24"/>
      <c r="E138" s="25" t="s">
        <v>47</v>
      </c>
      <c r="F138" s="26">
        <v>150</v>
      </c>
      <c r="G138" s="26">
        <v>5.64</v>
      </c>
      <c r="H138" s="26">
        <v>5.61</v>
      </c>
      <c r="I138" s="26">
        <v>36</v>
      </c>
      <c r="J138" s="26">
        <v>216</v>
      </c>
      <c r="K138" s="27" t="s">
        <v>98</v>
      </c>
      <c r="L138" s="26">
        <v>16.8</v>
      </c>
    </row>
    <row r="139" spans="1:12" ht="15" thickBot="1" x14ac:dyDescent="0.35">
      <c r="A139" s="21"/>
      <c r="B139" s="22"/>
      <c r="C139" s="23"/>
      <c r="D139" s="28" t="s">
        <v>21</v>
      </c>
      <c r="E139" s="25" t="s">
        <v>57</v>
      </c>
      <c r="F139" s="26" t="s">
        <v>38</v>
      </c>
      <c r="G139" s="26">
        <v>7.0000000000000007E-2</v>
      </c>
      <c r="H139" s="26">
        <v>0.2</v>
      </c>
      <c r="I139" s="26">
        <v>10.01</v>
      </c>
      <c r="J139" s="26">
        <v>40</v>
      </c>
      <c r="K139" s="27" t="s">
        <v>80</v>
      </c>
      <c r="L139" s="26">
        <v>3.68</v>
      </c>
    </row>
    <row r="140" spans="1:12" ht="15.75" customHeight="1" x14ac:dyDescent="0.3">
      <c r="A140" s="21"/>
      <c r="B140" s="22"/>
      <c r="C140" s="23"/>
      <c r="D140" s="28" t="s">
        <v>22</v>
      </c>
      <c r="E140" s="25" t="s">
        <v>41</v>
      </c>
      <c r="F140" s="26">
        <v>40</v>
      </c>
      <c r="G140" s="26">
        <v>2.2400000000000002</v>
      </c>
      <c r="H140" s="26">
        <v>0.44</v>
      </c>
      <c r="I140" s="26">
        <v>19.760000000000002</v>
      </c>
      <c r="J140" s="26">
        <v>91.96</v>
      </c>
      <c r="K140" s="20" t="s">
        <v>42</v>
      </c>
      <c r="L140" s="26">
        <v>2.56</v>
      </c>
    </row>
    <row r="141" spans="1:12" ht="15" thickBot="1" x14ac:dyDescent="0.35">
      <c r="A141" s="21"/>
      <c r="B141" s="22"/>
      <c r="C141" s="23"/>
      <c r="D141" s="66" t="s">
        <v>67</v>
      </c>
      <c r="E141" s="67" t="s">
        <v>105</v>
      </c>
      <c r="F141" s="68">
        <v>60</v>
      </c>
      <c r="G141" s="69">
        <v>0.7</v>
      </c>
      <c r="H141" s="69">
        <v>0.1</v>
      </c>
      <c r="I141" s="70">
        <v>2.2999999999999998</v>
      </c>
      <c r="J141" s="69">
        <v>12.8</v>
      </c>
      <c r="K141" s="27" t="s">
        <v>82</v>
      </c>
      <c r="L141" s="26">
        <v>10.86</v>
      </c>
    </row>
    <row r="142" spans="1:12" ht="14.4" x14ac:dyDescent="0.3">
      <c r="A142" s="21"/>
      <c r="B142" s="22"/>
      <c r="C142" s="23"/>
      <c r="D142" s="28" t="s">
        <v>23</v>
      </c>
      <c r="E142" s="25"/>
      <c r="F142" s="26"/>
      <c r="G142" s="26"/>
      <c r="H142" s="26"/>
      <c r="I142" s="26"/>
      <c r="J142" s="26"/>
      <c r="K142" s="27"/>
      <c r="L142" s="26"/>
    </row>
    <row r="143" spans="1:12" ht="14.4" x14ac:dyDescent="0.3">
      <c r="A143" s="21"/>
      <c r="B143" s="22"/>
      <c r="C143" s="23"/>
      <c r="D143" s="24"/>
      <c r="E143" s="25"/>
      <c r="F143" s="26"/>
      <c r="G143" s="26"/>
      <c r="H143" s="26"/>
      <c r="I143" s="26"/>
      <c r="J143" s="26"/>
      <c r="K143" s="27"/>
      <c r="L143" s="26"/>
    </row>
    <row r="144" spans="1:12" ht="14.4" x14ac:dyDescent="0.3">
      <c r="A144" s="30"/>
      <c r="B144" s="31"/>
      <c r="C144" s="32"/>
      <c r="D144" s="33" t="s">
        <v>32</v>
      </c>
      <c r="E144" s="34"/>
      <c r="F144" s="35">
        <f>90+150+200+10+60+40</f>
        <v>550</v>
      </c>
      <c r="G144" s="35">
        <f t="shared" ref="G144:J144" si="60">SUM(G137:G143)</f>
        <v>19.37</v>
      </c>
      <c r="H144" s="35">
        <f t="shared" si="60"/>
        <v>38.700000000000003</v>
      </c>
      <c r="I144" s="35">
        <f t="shared" si="60"/>
        <v>81.22999999999999</v>
      </c>
      <c r="J144" s="35">
        <f t="shared" si="60"/>
        <v>746.96</v>
      </c>
      <c r="K144" s="39"/>
      <c r="L144" s="35">
        <f t="shared" ref="L144" si="61">SUM(L137:L143)</f>
        <v>77.319999999999993</v>
      </c>
    </row>
    <row r="145" spans="1:12" ht="14.4" x14ac:dyDescent="0.3">
      <c r="A145" s="36">
        <f>A137</f>
        <v>2</v>
      </c>
      <c r="B145" s="37">
        <f>B137</f>
        <v>3</v>
      </c>
      <c r="C145" s="38" t="s">
        <v>24</v>
      </c>
      <c r="D145" s="28" t="s">
        <v>25</v>
      </c>
      <c r="E145" s="25"/>
      <c r="F145" s="26"/>
      <c r="G145" s="26"/>
      <c r="H145" s="26"/>
      <c r="I145" s="26"/>
      <c r="J145" s="26"/>
      <c r="K145" s="27"/>
      <c r="L145" s="26"/>
    </row>
    <row r="146" spans="1:12" ht="14.4" x14ac:dyDescent="0.3">
      <c r="A146" s="21"/>
      <c r="B146" s="22"/>
      <c r="C146" s="23"/>
      <c r="D146" s="28" t="s">
        <v>26</v>
      </c>
      <c r="E146" s="25"/>
      <c r="F146" s="26"/>
      <c r="G146" s="26"/>
      <c r="H146" s="26"/>
      <c r="I146" s="26"/>
      <c r="J146" s="26"/>
      <c r="K146" s="27"/>
      <c r="L146" s="26"/>
    </row>
    <row r="147" spans="1:12" ht="14.4" x14ac:dyDescent="0.3">
      <c r="A147" s="21"/>
      <c r="B147" s="22"/>
      <c r="C147" s="23"/>
      <c r="D147" s="28" t="s">
        <v>27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4" x14ac:dyDescent="0.3">
      <c r="A148" s="21"/>
      <c r="B148" s="22"/>
      <c r="C148" s="23"/>
      <c r="D148" s="28" t="s">
        <v>28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4" x14ac:dyDescent="0.3">
      <c r="A149" s="21"/>
      <c r="B149" s="22"/>
      <c r="C149" s="23"/>
      <c r="D149" s="28" t="s">
        <v>29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4" x14ac:dyDescent="0.3">
      <c r="A150" s="21"/>
      <c r="B150" s="22"/>
      <c r="C150" s="23"/>
      <c r="D150" s="28" t="s">
        <v>30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 x14ac:dyDescent="0.3">
      <c r="A151" s="21"/>
      <c r="B151" s="22"/>
      <c r="C151" s="23"/>
      <c r="D151" s="28" t="s">
        <v>31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4" x14ac:dyDescent="0.3">
      <c r="A152" s="21"/>
      <c r="B152" s="22"/>
      <c r="C152" s="23"/>
      <c r="D152" s="24"/>
      <c r="E152" s="25"/>
      <c r="F152" s="26"/>
      <c r="G152" s="26"/>
      <c r="H152" s="26"/>
      <c r="I152" s="26"/>
      <c r="J152" s="26"/>
      <c r="K152" s="27"/>
      <c r="L152" s="26"/>
    </row>
    <row r="153" spans="1:12" ht="14.4" x14ac:dyDescent="0.3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27"/>
      <c r="L153" s="26"/>
    </row>
    <row r="154" spans="1:12" ht="14.4" x14ac:dyDescent="0.3">
      <c r="A154" s="30"/>
      <c r="B154" s="31"/>
      <c r="C154" s="32"/>
      <c r="D154" s="33" t="s">
        <v>32</v>
      </c>
      <c r="E154" s="34"/>
      <c r="F154" s="35">
        <f>SUM(F145:F153)</f>
        <v>0</v>
      </c>
      <c r="G154" s="35">
        <f t="shared" ref="G154:J154" si="62">SUM(G145:G153)</f>
        <v>0</v>
      </c>
      <c r="H154" s="35">
        <f t="shared" si="62"/>
        <v>0</v>
      </c>
      <c r="I154" s="35">
        <f t="shared" si="62"/>
        <v>0</v>
      </c>
      <c r="J154" s="35">
        <f t="shared" si="62"/>
        <v>0</v>
      </c>
      <c r="K154" s="39"/>
      <c r="L154" s="35">
        <f t="shared" ref="L154" si="63">SUM(L145:L153)</f>
        <v>0</v>
      </c>
    </row>
    <row r="155" spans="1:12" ht="14.4" x14ac:dyDescent="0.25">
      <c r="A155" s="40">
        <f>A137</f>
        <v>2</v>
      </c>
      <c r="B155" s="41">
        <f>B137</f>
        <v>3</v>
      </c>
      <c r="C155" s="80" t="s">
        <v>4</v>
      </c>
      <c r="D155" s="81"/>
      <c r="E155" s="42"/>
      <c r="F155" s="43">
        <f>F144+F154</f>
        <v>550</v>
      </c>
      <c r="G155" s="43">
        <f t="shared" ref="G155" si="64">G144+G154</f>
        <v>19.37</v>
      </c>
      <c r="H155" s="43">
        <f t="shared" ref="H155" si="65">H144+H154</f>
        <v>38.700000000000003</v>
      </c>
      <c r="I155" s="43">
        <f t="shared" ref="I155" si="66">I144+I154</f>
        <v>81.22999999999999</v>
      </c>
      <c r="J155" s="43">
        <f t="shared" ref="J155:L155" si="67">J144+J154</f>
        <v>746.96</v>
      </c>
      <c r="K155" s="43"/>
      <c r="L155" s="43">
        <f t="shared" si="67"/>
        <v>77.319999999999993</v>
      </c>
    </row>
    <row r="156" spans="1:12" ht="14.4" x14ac:dyDescent="0.3">
      <c r="A156" s="14">
        <v>2</v>
      </c>
      <c r="B156" s="15">
        <v>4</v>
      </c>
      <c r="C156" s="16" t="s">
        <v>19</v>
      </c>
      <c r="D156" s="17" t="s">
        <v>20</v>
      </c>
      <c r="E156" s="18" t="s">
        <v>48</v>
      </c>
      <c r="F156" s="19">
        <v>220</v>
      </c>
      <c r="G156" s="19">
        <v>4.4000000000000004</v>
      </c>
      <c r="H156" s="19">
        <v>6.48</v>
      </c>
      <c r="I156" s="19">
        <v>18.86</v>
      </c>
      <c r="J156" s="19">
        <v>476</v>
      </c>
      <c r="K156" s="20" t="s">
        <v>42</v>
      </c>
      <c r="L156" s="19">
        <v>54.45</v>
      </c>
    </row>
    <row r="157" spans="1:12" ht="15" thickBot="1" x14ac:dyDescent="0.35">
      <c r="A157" s="21"/>
      <c r="B157" s="22"/>
      <c r="C157" s="23"/>
      <c r="D157" s="66" t="s">
        <v>67</v>
      </c>
      <c r="E157" s="67" t="s">
        <v>67</v>
      </c>
      <c r="F157" s="68">
        <v>60</v>
      </c>
      <c r="G157" s="69">
        <v>0.5</v>
      </c>
      <c r="H157" s="69">
        <v>0.1</v>
      </c>
      <c r="I157" s="70">
        <v>1.5</v>
      </c>
      <c r="J157" s="69">
        <v>8.5</v>
      </c>
      <c r="K157" s="27" t="s">
        <v>87</v>
      </c>
      <c r="L157" s="26" t="s">
        <v>104</v>
      </c>
    </row>
    <row r="158" spans="1:12" ht="15" thickBot="1" x14ac:dyDescent="0.35">
      <c r="A158" s="21"/>
      <c r="B158" s="22"/>
      <c r="C158" s="23"/>
      <c r="D158" s="28" t="s">
        <v>21</v>
      </c>
      <c r="E158" s="25" t="s">
        <v>40</v>
      </c>
      <c r="F158" s="26" t="s">
        <v>74</v>
      </c>
      <c r="G158" s="26">
        <v>0.13</v>
      </c>
      <c r="H158" s="26">
        <v>0.02</v>
      </c>
      <c r="I158" s="26">
        <v>15.2</v>
      </c>
      <c r="J158" s="26">
        <v>62</v>
      </c>
      <c r="K158" s="27" t="s">
        <v>71</v>
      </c>
      <c r="L158" s="26">
        <v>6.41</v>
      </c>
    </row>
    <row r="159" spans="1:12" ht="15" thickBot="1" x14ac:dyDescent="0.35">
      <c r="A159" s="21"/>
      <c r="B159" s="22"/>
      <c r="C159" s="23"/>
      <c r="D159" s="28" t="s">
        <v>22</v>
      </c>
      <c r="E159" s="25" t="s">
        <v>41</v>
      </c>
      <c r="F159" s="26">
        <v>20</v>
      </c>
      <c r="G159" s="26">
        <v>1.1200000000000001</v>
      </c>
      <c r="H159" s="26">
        <v>0.22</v>
      </c>
      <c r="I159" s="26">
        <v>9.8800000000000008</v>
      </c>
      <c r="J159" s="26">
        <v>45.98</v>
      </c>
      <c r="K159" s="20" t="s">
        <v>42</v>
      </c>
      <c r="L159" s="26">
        <v>1.28</v>
      </c>
    </row>
    <row r="160" spans="1:12" ht="14.4" x14ac:dyDescent="0.3">
      <c r="A160" s="21"/>
      <c r="B160" s="22"/>
      <c r="C160" s="23"/>
      <c r="D160" s="28" t="s">
        <v>25</v>
      </c>
      <c r="E160" s="25" t="s">
        <v>50</v>
      </c>
      <c r="F160" s="26" t="s">
        <v>99</v>
      </c>
      <c r="G160" s="26">
        <f>0.08+1.58</f>
        <v>1.6600000000000001</v>
      </c>
      <c r="H160" s="26">
        <f>7.25+0.2</f>
        <v>7.45</v>
      </c>
      <c r="I160" s="26">
        <f>0.13+9.66</f>
        <v>9.7900000000000009</v>
      </c>
      <c r="J160" s="26">
        <f>66+46.76</f>
        <v>112.75999999999999</v>
      </c>
      <c r="K160" s="20" t="s">
        <v>42</v>
      </c>
      <c r="L160" s="26">
        <v>15.18</v>
      </c>
    </row>
    <row r="161" spans="1:12" ht="14.4" x14ac:dyDescent="0.3">
      <c r="A161" s="21"/>
      <c r="B161" s="22"/>
      <c r="C161" s="23"/>
      <c r="D161" s="28" t="s">
        <v>23</v>
      </c>
      <c r="E161" s="25"/>
      <c r="F161" s="26"/>
      <c r="G161" s="26"/>
      <c r="H161" s="26"/>
      <c r="I161" s="26"/>
      <c r="J161" s="26"/>
      <c r="K161" s="27"/>
      <c r="L161" s="26"/>
    </row>
    <row r="162" spans="1:12" ht="14.4" x14ac:dyDescent="0.3">
      <c r="A162" s="21"/>
      <c r="B162" s="22"/>
      <c r="C162" s="23"/>
      <c r="D162" s="24"/>
      <c r="E162" s="25"/>
      <c r="F162" s="26"/>
      <c r="G162" s="26"/>
      <c r="H162" s="26"/>
      <c r="I162" s="26"/>
      <c r="J162" s="26"/>
      <c r="K162" s="27"/>
      <c r="L162" s="26"/>
    </row>
    <row r="163" spans="1:12" ht="14.4" x14ac:dyDescent="0.3">
      <c r="A163" s="30"/>
      <c r="B163" s="31"/>
      <c r="C163" s="32"/>
      <c r="D163" s="33" t="s">
        <v>32</v>
      </c>
      <c r="E163" s="34"/>
      <c r="F163" s="35">
        <f>200+60+200+10+7+20+30</f>
        <v>527</v>
      </c>
      <c r="G163" s="35">
        <f t="shared" ref="G163:J163" si="68">SUM(G156:G162)</f>
        <v>7.8100000000000005</v>
      </c>
      <c r="H163" s="35">
        <f t="shared" si="68"/>
        <v>14.27</v>
      </c>
      <c r="I163" s="35">
        <f t="shared" si="68"/>
        <v>55.230000000000004</v>
      </c>
      <c r="J163" s="35">
        <f t="shared" si="68"/>
        <v>705.24</v>
      </c>
      <c r="K163" s="39"/>
      <c r="L163" s="35">
        <f t="shared" ref="L163" si="69">SUM(L156:L162)</f>
        <v>77.319999999999993</v>
      </c>
    </row>
    <row r="164" spans="1:12" ht="14.4" x14ac:dyDescent="0.3">
      <c r="A164" s="36">
        <f>A156</f>
        <v>2</v>
      </c>
      <c r="B164" s="37">
        <f>B156</f>
        <v>4</v>
      </c>
      <c r="C164" s="38" t="s">
        <v>24</v>
      </c>
      <c r="D164" s="28" t="s">
        <v>25</v>
      </c>
      <c r="E164" s="25"/>
      <c r="F164" s="26"/>
      <c r="G164" s="26"/>
      <c r="H164" s="26"/>
      <c r="I164" s="26"/>
      <c r="J164" s="26"/>
      <c r="K164" s="27"/>
      <c r="L164" s="26"/>
    </row>
    <row r="165" spans="1:12" ht="14.4" x14ac:dyDescent="0.3">
      <c r="A165" s="21"/>
      <c r="B165" s="22"/>
      <c r="C165" s="23"/>
      <c r="D165" s="28" t="s">
        <v>26</v>
      </c>
      <c r="E165" s="25"/>
      <c r="F165" s="26"/>
      <c r="G165" s="26"/>
      <c r="H165" s="26"/>
      <c r="I165" s="26"/>
      <c r="J165" s="26"/>
      <c r="K165" s="27"/>
      <c r="L165" s="26"/>
    </row>
    <row r="166" spans="1:12" ht="14.4" x14ac:dyDescent="0.3">
      <c r="A166" s="21"/>
      <c r="B166" s="22"/>
      <c r="C166" s="23"/>
      <c r="D166" s="28" t="s">
        <v>27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 x14ac:dyDescent="0.3">
      <c r="A167" s="21"/>
      <c r="B167" s="22"/>
      <c r="C167" s="23"/>
      <c r="D167" s="28" t="s">
        <v>28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4" x14ac:dyDescent="0.3">
      <c r="A168" s="21"/>
      <c r="B168" s="22"/>
      <c r="C168" s="23"/>
      <c r="D168" s="28" t="s">
        <v>29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1"/>
      <c r="B169" s="22"/>
      <c r="C169" s="23"/>
      <c r="D169" s="28" t="s">
        <v>30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 x14ac:dyDescent="0.3">
      <c r="A170" s="21"/>
      <c r="B170" s="22"/>
      <c r="C170" s="23"/>
      <c r="D170" s="28" t="s">
        <v>31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4" x14ac:dyDescent="0.3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4.4" x14ac:dyDescent="0.3">
      <c r="A172" s="21"/>
      <c r="B172" s="22"/>
      <c r="C172" s="23"/>
      <c r="D172" s="24"/>
      <c r="E172" s="25"/>
      <c r="F172" s="26"/>
      <c r="G172" s="26"/>
      <c r="H172" s="26"/>
      <c r="I172" s="26"/>
      <c r="J172" s="26"/>
      <c r="K172" s="27"/>
      <c r="L172" s="26"/>
    </row>
    <row r="173" spans="1:12" ht="14.4" x14ac:dyDescent="0.3">
      <c r="A173" s="30"/>
      <c r="B173" s="31"/>
      <c r="C173" s="32"/>
      <c r="D173" s="33" t="s">
        <v>32</v>
      </c>
      <c r="E173" s="34"/>
      <c r="F173" s="35">
        <f>SUM(F164:F172)</f>
        <v>0</v>
      </c>
      <c r="G173" s="35">
        <f t="shared" ref="G173:J173" si="70">SUM(G164:G172)</f>
        <v>0</v>
      </c>
      <c r="H173" s="35">
        <f t="shared" si="70"/>
        <v>0</v>
      </c>
      <c r="I173" s="35">
        <f t="shared" si="70"/>
        <v>0</v>
      </c>
      <c r="J173" s="35">
        <f t="shared" si="70"/>
        <v>0</v>
      </c>
      <c r="K173" s="39"/>
      <c r="L173" s="35">
        <f t="shared" ref="L173" si="71">SUM(L164:L172)</f>
        <v>0</v>
      </c>
    </row>
    <row r="174" spans="1:12" ht="14.4" x14ac:dyDescent="0.25">
      <c r="A174" s="40">
        <f>A156</f>
        <v>2</v>
      </c>
      <c r="B174" s="41">
        <f>B156</f>
        <v>4</v>
      </c>
      <c r="C174" s="80" t="s">
        <v>4</v>
      </c>
      <c r="D174" s="81"/>
      <c r="E174" s="42"/>
      <c r="F174" s="43">
        <f>F163+F173</f>
        <v>527</v>
      </c>
      <c r="G174" s="43">
        <f t="shared" ref="G174" si="72">G163+G173</f>
        <v>7.8100000000000005</v>
      </c>
      <c r="H174" s="43">
        <f t="shared" ref="H174" si="73">H163+H173</f>
        <v>14.27</v>
      </c>
      <c r="I174" s="43">
        <f t="shared" ref="I174" si="74">I163+I173</f>
        <v>55.230000000000004</v>
      </c>
      <c r="J174" s="43">
        <f t="shared" ref="J174:L174" si="75">J163+J173</f>
        <v>705.24</v>
      </c>
      <c r="K174" s="43"/>
      <c r="L174" s="43">
        <f t="shared" si="75"/>
        <v>77.319999999999993</v>
      </c>
    </row>
    <row r="175" spans="1:12" ht="15" thickBot="1" x14ac:dyDescent="0.35">
      <c r="A175" s="14">
        <v>2</v>
      </c>
      <c r="B175" s="15">
        <v>5</v>
      </c>
      <c r="C175" s="16" t="s">
        <v>19</v>
      </c>
      <c r="D175" s="17" t="s">
        <v>20</v>
      </c>
      <c r="E175" s="18" t="s">
        <v>55</v>
      </c>
      <c r="F175" s="19" t="s">
        <v>100</v>
      </c>
      <c r="G175" s="19">
        <v>10.64</v>
      </c>
      <c r="H175" s="19">
        <v>28.19</v>
      </c>
      <c r="I175" s="19">
        <v>2.89</v>
      </c>
      <c r="J175" s="19">
        <v>309</v>
      </c>
      <c r="K175" s="20" t="s">
        <v>101</v>
      </c>
      <c r="L175" s="19">
        <v>44.89</v>
      </c>
    </row>
    <row r="176" spans="1:12" ht="14.4" x14ac:dyDescent="0.3">
      <c r="A176" s="21"/>
      <c r="B176" s="22"/>
      <c r="C176" s="23"/>
      <c r="D176" s="32"/>
      <c r="E176" s="49" t="s">
        <v>56</v>
      </c>
      <c r="F176" s="50">
        <v>150</v>
      </c>
      <c r="G176" s="50">
        <v>8.75</v>
      </c>
      <c r="H176" s="50">
        <v>6</v>
      </c>
      <c r="I176" s="50">
        <v>39.6</v>
      </c>
      <c r="J176" s="50">
        <v>246</v>
      </c>
      <c r="K176" s="48" t="s">
        <v>102</v>
      </c>
      <c r="L176" s="19">
        <v>12.19</v>
      </c>
    </row>
    <row r="177" spans="1:12" ht="15" thickBot="1" x14ac:dyDescent="0.35">
      <c r="A177" s="21"/>
      <c r="B177" s="22"/>
      <c r="C177" s="23"/>
      <c r="D177" s="66" t="s">
        <v>67</v>
      </c>
      <c r="E177" s="67" t="s">
        <v>105</v>
      </c>
      <c r="F177" s="68">
        <v>60</v>
      </c>
      <c r="G177" s="69">
        <v>0.6</v>
      </c>
      <c r="H177" s="69">
        <v>3.1</v>
      </c>
      <c r="I177" s="70">
        <v>1.8</v>
      </c>
      <c r="J177" s="69">
        <v>37.6</v>
      </c>
      <c r="K177" s="27" t="s">
        <v>73</v>
      </c>
      <c r="L177" s="50">
        <v>14.56</v>
      </c>
    </row>
    <row r="178" spans="1:12" ht="15" thickBot="1" x14ac:dyDescent="0.35">
      <c r="A178" s="21"/>
      <c r="B178" s="22"/>
      <c r="C178" s="23"/>
      <c r="D178" s="28" t="s">
        <v>21</v>
      </c>
      <c r="E178" s="25" t="s">
        <v>44</v>
      </c>
      <c r="F178" s="26" t="s">
        <v>78</v>
      </c>
      <c r="G178" s="26">
        <v>7.0000000000000007E-2</v>
      </c>
      <c r="H178" s="26">
        <v>0.2</v>
      </c>
      <c r="I178" s="26">
        <v>10.01</v>
      </c>
      <c r="J178" s="26">
        <v>40</v>
      </c>
      <c r="K178" s="27" t="s">
        <v>80</v>
      </c>
      <c r="L178" s="26">
        <v>3.12</v>
      </c>
    </row>
    <row r="179" spans="1:12" ht="14.4" x14ac:dyDescent="0.3">
      <c r="A179" s="21"/>
      <c r="B179" s="22"/>
      <c r="C179" s="23"/>
      <c r="D179" s="28" t="s">
        <v>22</v>
      </c>
      <c r="E179" s="25" t="s">
        <v>41</v>
      </c>
      <c r="F179" s="26">
        <v>40</v>
      </c>
      <c r="G179" s="26">
        <v>2.2400000000000002</v>
      </c>
      <c r="H179" s="26">
        <v>0.44</v>
      </c>
      <c r="I179" s="26">
        <v>19.760000000000002</v>
      </c>
      <c r="J179" s="26">
        <v>91.96</v>
      </c>
      <c r="K179" s="20" t="s">
        <v>42</v>
      </c>
      <c r="L179" s="26">
        <v>2.56</v>
      </c>
    </row>
    <row r="180" spans="1:12" ht="14.4" x14ac:dyDescent="0.3">
      <c r="A180" s="21"/>
      <c r="B180" s="22"/>
      <c r="C180" s="23"/>
      <c r="D180" s="28" t="s">
        <v>23</v>
      </c>
      <c r="E180" s="25"/>
      <c r="F180" s="26"/>
      <c r="G180" s="26"/>
      <c r="H180" s="26"/>
      <c r="I180" s="26"/>
      <c r="J180" s="26"/>
      <c r="K180" s="27"/>
      <c r="L180" s="26"/>
    </row>
    <row r="181" spans="1:12" ht="14.4" x14ac:dyDescent="0.3">
      <c r="A181" s="21"/>
      <c r="B181" s="22"/>
      <c r="C181" s="23"/>
      <c r="D181" s="24"/>
      <c r="E181" s="25"/>
      <c r="F181" s="26"/>
      <c r="G181" s="26"/>
      <c r="H181" s="26"/>
      <c r="I181" s="26"/>
      <c r="J181" s="26"/>
      <c r="K181" s="27"/>
      <c r="L181" s="26"/>
    </row>
    <row r="182" spans="1:12" ht="15.75" customHeight="1" x14ac:dyDescent="0.3">
      <c r="A182" s="30"/>
      <c r="B182" s="31"/>
      <c r="C182" s="32"/>
      <c r="D182" s="33" t="s">
        <v>32</v>
      </c>
      <c r="E182" s="34"/>
      <c r="F182" s="35">
        <f>50+50+150+60+200+10+40</f>
        <v>560</v>
      </c>
      <c r="G182" s="35">
        <f>SUM(G175:G181)</f>
        <v>22.300000000000004</v>
      </c>
      <c r="H182" s="35">
        <f>SUM(H175:H181)</f>
        <v>37.93</v>
      </c>
      <c r="I182" s="35">
        <f>SUM(I175:I181)</f>
        <v>74.06</v>
      </c>
      <c r="J182" s="35">
        <f>SUM(J175:J181)</f>
        <v>724.56000000000006</v>
      </c>
      <c r="K182" s="39"/>
      <c r="L182" s="35">
        <f>SUM(L175:L181)</f>
        <v>77.320000000000007</v>
      </c>
    </row>
    <row r="183" spans="1:12" ht="14.4" x14ac:dyDescent="0.3">
      <c r="A183" s="36">
        <f>A175</f>
        <v>2</v>
      </c>
      <c r="B183" s="37">
        <f>B175</f>
        <v>5</v>
      </c>
      <c r="C183" s="38" t="s">
        <v>24</v>
      </c>
      <c r="D183" s="28" t="s">
        <v>25</v>
      </c>
      <c r="E183" s="25"/>
      <c r="F183" s="26"/>
      <c r="G183" s="26"/>
      <c r="H183" s="26"/>
      <c r="I183" s="26"/>
      <c r="J183" s="26"/>
      <c r="K183" s="27"/>
      <c r="L183" s="26"/>
    </row>
    <row r="184" spans="1:12" ht="14.4" x14ac:dyDescent="0.3">
      <c r="A184" s="21"/>
      <c r="B184" s="22"/>
      <c r="C184" s="23"/>
      <c r="D184" s="28" t="s">
        <v>26</v>
      </c>
      <c r="E184" s="25"/>
      <c r="F184" s="26"/>
      <c r="G184" s="26"/>
      <c r="H184" s="26"/>
      <c r="I184" s="26"/>
      <c r="J184" s="26"/>
      <c r="K184" s="27"/>
      <c r="L184" s="26"/>
    </row>
    <row r="185" spans="1:12" ht="14.4" x14ac:dyDescent="0.3">
      <c r="A185" s="21"/>
      <c r="B185" s="22"/>
      <c r="C185" s="23"/>
      <c r="D185" s="28" t="s">
        <v>27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4" x14ac:dyDescent="0.3">
      <c r="A186" s="21"/>
      <c r="B186" s="22"/>
      <c r="C186" s="23"/>
      <c r="D186" s="28" t="s">
        <v>28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4" x14ac:dyDescent="0.3">
      <c r="A187" s="21"/>
      <c r="B187" s="22"/>
      <c r="C187" s="23"/>
      <c r="D187" s="28" t="s">
        <v>29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4" x14ac:dyDescent="0.3">
      <c r="A188" s="21"/>
      <c r="B188" s="22"/>
      <c r="C188" s="23"/>
      <c r="D188" s="28" t="s">
        <v>30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4" x14ac:dyDescent="0.3">
      <c r="A189" s="21"/>
      <c r="B189" s="22"/>
      <c r="C189" s="23"/>
      <c r="D189" s="28" t="s">
        <v>31</v>
      </c>
      <c r="E189" s="25"/>
      <c r="F189" s="26"/>
      <c r="G189" s="26"/>
      <c r="H189" s="26"/>
      <c r="I189" s="26"/>
      <c r="J189" s="26"/>
      <c r="K189" s="27"/>
      <c r="L189" s="26"/>
    </row>
    <row r="190" spans="1:12" ht="14.4" x14ac:dyDescent="0.3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4.4" x14ac:dyDescent="0.3">
      <c r="A191" s="21"/>
      <c r="B191" s="22"/>
      <c r="C191" s="23"/>
      <c r="D191" s="24"/>
      <c r="E191" s="25"/>
      <c r="F191" s="26"/>
      <c r="G191" s="26"/>
      <c r="H191" s="26"/>
      <c r="I191" s="26"/>
      <c r="J191" s="26"/>
      <c r="K191" s="27"/>
      <c r="L191" s="26"/>
    </row>
    <row r="192" spans="1:12" ht="14.4" x14ac:dyDescent="0.3">
      <c r="A192" s="30"/>
      <c r="B192" s="31"/>
      <c r="C192" s="32"/>
      <c r="D192" s="33" t="s">
        <v>32</v>
      </c>
      <c r="E192" s="34"/>
      <c r="F192" s="35">
        <f>SUM(F183:F191)</f>
        <v>0</v>
      </c>
      <c r="G192" s="35">
        <f t="shared" ref="G192:J192" si="76">SUM(G183:G191)</f>
        <v>0</v>
      </c>
      <c r="H192" s="35">
        <f t="shared" si="76"/>
        <v>0</v>
      </c>
      <c r="I192" s="35">
        <f t="shared" si="76"/>
        <v>0</v>
      </c>
      <c r="J192" s="35">
        <f t="shared" si="76"/>
        <v>0</v>
      </c>
      <c r="K192" s="39"/>
      <c r="L192" s="35">
        <f t="shared" ref="L192" si="77">SUM(L183:L191)</f>
        <v>0</v>
      </c>
    </row>
    <row r="193" spans="1:12" ht="14.4" x14ac:dyDescent="0.25">
      <c r="A193" s="40">
        <f>A175</f>
        <v>2</v>
      </c>
      <c r="B193" s="41">
        <f>B175</f>
        <v>5</v>
      </c>
      <c r="C193" s="80" t="s">
        <v>4</v>
      </c>
      <c r="D193" s="81"/>
      <c r="E193" s="42"/>
      <c r="F193" s="43">
        <f>F182+F192</f>
        <v>560</v>
      </c>
      <c r="G193" s="43">
        <f t="shared" ref="G193" si="78">G182+G192</f>
        <v>22.300000000000004</v>
      </c>
      <c r="H193" s="43">
        <f t="shared" ref="H193" si="79">H182+H192</f>
        <v>37.93</v>
      </c>
      <c r="I193" s="43">
        <f t="shared" ref="I193" si="80">I182+I192</f>
        <v>74.06</v>
      </c>
      <c r="J193" s="43">
        <f t="shared" ref="J193:L193" si="81">J182+J192</f>
        <v>724.56000000000006</v>
      </c>
      <c r="K193" s="43"/>
      <c r="L193" s="43">
        <f t="shared" si="81"/>
        <v>77.320000000000007</v>
      </c>
    </row>
    <row r="194" spans="1:12" x14ac:dyDescent="0.25">
      <c r="A194" s="51"/>
      <c r="B194" s="52"/>
      <c r="C194" s="82" t="s">
        <v>5</v>
      </c>
      <c r="D194" s="82"/>
      <c r="E194" s="82"/>
      <c r="F194" s="53">
        <f>(F23+F42+F61+F80+F98+F117+F136+F155+F174+F193)/(IF(F23=0,0,1)+IF(F42=0,0,1)+IF(F61=0,0,1)+IF(F80=0,0,1)+IF(F98=0,0,1)+IF(F117=0,0,1)+IF(F136=0,0,1)+IF(F155=0,0,1)+IF(F174=0,0,1)+IF(F193=0,0,1))</f>
        <v>528.9</v>
      </c>
      <c r="G194" s="53">
        <f>(G23+G42+G61+G80+G98+G117+G136+G155+G174+G193)/(IF(G23=0,0,1)+IF(G42=0,0,1)+IF(G61=0,0,1)+IF(G80=0,0,1)+IF(G98=0,0,1)+IF(G117=0,0,1)+IF(G136=0,0,1)+IF(G155=0,0,1)+IF(G174=0,0,1)+IF(G193=0,0,1))</f>
        <v>20.090000000000003</v>
      </c>
      <c r="H194" s="53">
        <f>(H23+H42+H61+H80+H98+H117+H136+H155+H174+H193)/(IF(H23=0,0,1)+IF(H42=0,0,1)+IF(H61=0,0,1)+IF(H80=0,0,1)+IF(H98=0,0,1)+IF(H117=0,0,1)+IF(H136=0,0,1)+IF(H155=0,0,1)+IF(H174=0,0,1)+IF(H193=0,0,1))</f>
        <v>26.643999999999998</v>
      </c>
      <c r="I194" s="53">
        <f>(I23+I42+I61+I80+I98+I117+I136+I155+I174+I193)/(IF(I23=0,0,1)+IF(I42=0,0,1)+IF(I61=0,0,1)+IF(I80=0,0,1)+IF(I98=0,0,1)+IF(I117=0,0,1)+IF(I136=0,0,1)+IF(I155=0,0,1)+IF(I174=0,0,1)+IF(I193=0,0,1))</f>
        <v>72.683000000000021</v>
      </c>
      <c r="J194" s="53">
        <f>(J23+J42+J61+J80+J98+J117+J136+J155+J174+J193)/(IF(J23=0,0,1)+IF(J42=0,0,1)+IF(J61=0,0,1)+IF(J80=0,0,1)+IF(J98=0,0,1)+IF(J117=0,0,1)+IF(J136=0,0,1)+IF(J155=0,0,1)+IF(J174=0,0,1)+IF(J193=0,0,1))</f>
        <v>630.44000000000005</v>
      </c>
      <c r="K194" s="53"/>
      <c r="L194" s="53">
        <f>(L23+L42+L61+L80+L98+L117+L136+L155+L174+L193)/(IF(L23=0,0,1)+IF(L42=0,0,1)+IF(L61=0,0,1)+IF(L80=0,0,1)+IF(L98=0,0,1)+IF(L117=0,0,1)+IF(L136=0,0,1)+IF(L155=0,0,1)+IF(L174=0,0,1)+IF(L193=0,0,1))</f>
        <v>77.319999999999993</v>
      </c>
    </row>
  </sheetData>
  <mergeCells count="14">
    <mergeCell ref="C80:D80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25" right="0.25" top="0.75" bottom="0.75" header="0.3" footer="0.3"/>
  <pageSetup paperSize="9" scale="97" fitToHeight="0" orientation="landscape" r:id="rId1"/>
  <rowBreaks count="6" manualBreakCount="6">
    <brk id="23" max="16383" man="1"/>
    <brk id="61" max="16383" man="1"/>
    <brk id="80" max="16383" man="1"/>
    <brk id="98" max="16383" man="1"/>
    <brk id="136" max="16383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2024-02-14T05:56:46Z</cp:lastPrinted>
  <dcterms:created xsi:type="dcterms:W3CDTF">2022-05-16T14:23:56Z</dcterms:created>
  <dcterms:modified xsi:type="dcterms:W3CDTF">2024-02-14T07:19:41Z</dcterms:modified>
</cp:coreProperties>
</file>